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5C063EF5-1206-4595-BA2B-433290A4F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_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3" l="1"/>
  <c r="K27" i="3" s="1"/>
  <c r="K29" i="3"/>
  <c r="L21" i="3"/>
  <c r="L19" i="3"/>
  <c r="L18" i="3"/>
  <c r="L20" i="3" s="1"/>
  <c r="L22" i="3" s="1"/>
  <c r="L17" i="3"/>
  <c r="E28" i="3"/>
  <c r="E27" i="3" s="1"/>
  <c r="E29" i="3"/>
  <c r="F24" i="3"/>
  <c r="F23" i="3"/>
  <c r="F22" i="3"/>
  <c r="F21" i="3"/>
  <c r="F20" i="3"/>
  <c r="F19" i="3"/>
  <c r="F18" i="3"/>
  <c r="F17" i="3"/>
  <c r="L23" i="3" l="1"/>
  <c r="L24" i="3" s="1"/>
  <c r="I26" i="3" l="1"/>
  <c r="I25" i="3"/>
  <c r="K21" i="3"/>
  <c r="J21" i="3"/>
  <c r="I21" i="3"/>
  <c r="J19" i="3"/>
  <c r="K19" i="3"/>
  <c r="I19" i="3"/>
  <c r="J18" i="3"/>
  <c r="K18" i="3"/>
  <c r="I18" i="3"/>
  <c r="K17" i="3"/>
  <c r="J17" i="3"/>
  <c r="I17" i="3"/>
  <c r="I20" i="3" s="1"/>
  <c r="I22" i="3" s="1"/>
  <c r="C26" i="3"/>
  <c r="C25" i="3"/>
  <c r="E21" i="3"/>
  <c r="D21" i="3"/>
  <c r="C21" i="3"/>
  <c r="E17" i="3"/>
  <c r="D17" i="3"/>
  <c r="D19" i="3"/>
  <c r="E19" i="3"/>
  <c r="C19" i="3"/>
  <c r="D18" i="3"/>
  <c r="E18" i="3"/>
  <c r="C18" i="3"/>
  <c r="C17" i="3"/>
  <c r="I23" i="3" l="1"/>
  <c r="I24" i="3" s="1"/>
  <c r="K20" i="3"/>
  <c r="J20" i="3"/>
  <c r="C20" i="3"/>
  <c r="C22" i="3" s="1"/>
  <c r="C23" i="3" s="1"/>
  <c r="C24" i="3" s="1"/>
  <c r="D20" i="3"/>
  <c r="E20" i="3"/>
  <c r="D22" i="3" l="1"/>
  <c r="C29" i="3"/>
  <c r="E22" i="3"/>
  <c r="D29" i="3"/>
  <c r="J22" i="3"/>
  <c r="I29" i="3"/>
  <c r="K22" i="3"/>
  <c r="J29" i="3"/>
  <c r="J23" i="3"/>
  <c r="J24" i="3" s="1"/>
  <c r="I28" i="3" s="1"/>
  <c r="K23" i="3"/>
  <c r="K24" i="3" s="1"/>
  <c r="J28" i="3" s="1"/>
  <c r="J27" i="3" s="1"/>
  <c r="D23" i="3"/>
  <c r="D24" i="3" s="1"/>
  <c r="C28" i="3" s="1"/>
  <c r="C27" i="3" s="1"/>
  <c r="E23" i="3"/>
  <c r="E24" i="3" s="1"/>
  <c r="D28" i="3" s="1"/>
  <c r="D27" i="3" l="1"/>
</calcChain>
</file>

<file path=xl/sharedStrings.xml><?xml version="1.0" encoding="utf-8"?>
<sst xmlns="http://schemas.openxmlformats.org/spreadsheetml/2006/main" count="68" uniqueCount="35">
  <si>
    <t>FC</t>
  </si>
  <si>
    <t>TVC</t>
  </si>
  <si>
    <t>Εταιρεία Α</t>
  </si>
  <si>
    <t>Εταιρεία Β</t>
  </si>
  <si>
    <t>Σταθερό Κόστος</t>
  </si>
  <si>
    <t>Μετ. Κόστος / μνδ.</t>
  </si>
  <si>
    <t>VC</t>
  </si>
  <si>
    <t>Τιμή Πώλησης/μνδ</t>
  </si>
  <si>
    <t>P</t>
  </si>
  <si>
    <t>Φορολογικός Συντελεστής</t>
  </si>
  <si>
    <t>Φ.Σ.</t>
  </si>
  <si>
    <t>Επιτόκιο Δανεισμού</t>
  </si>
  <si>
    <t>r</t>
  </si>
  <si>
    <t>Ενεργητικό</t>
  </si>
  <si>
    <t>Δάνεια</t>
  </si>
  <si>
    <t>(ΣΕ)</t>
  </si>
  <si>
    <t>(ΙΚ)</t>
  </si>
  <si>
    <t>(ΣΔ)</t>
  </si>
  <si>
    <t>Πωλήσεις σε μονάδες προιόντος</t>
  </si>
  <si>
    <t>ΠΩΛΗΣΕΙΣ</t>
  </si>
  <si>
    <t>Κ.Π.Τ.Φ.</t>
  </si>
  <si>
    <t>Τόκοι</t>
  </si>
  <si>
    <t>Κ.Π.Φ.</t>
  </si>
  <si>
    <t>Φόροι</t>
  </si>
  <si>
    <t>Καθαρά Κέρδη</t>
  </si>
  <si>
    <t>Σύνολο Δανείων / Ίδια Κεφάλαια</t>
  </si>
  <si>
    <t>Σύνολο Δανείων / Σύνολο Ενεργητικού</t>
  </si>
  <si>
    <t>BXM</t>
  </si>
  <si>
    <t>ΔΕΔΟΜΕΝΑ</t>
  </si>
  <si>
    <t>ΕΝΕΡΓΗΤΙΚΟ | ΙΚ |ΔΑΝΕΙΑ</t>
  </si>
  <si>
    <t>Ίδια Κεφάλαια</t>
  </si>
  <si>
    <t>Μεταβολή Καθαρών Κερδών</t>
  </si>
  <si>
    <t>Μεταβολή Λειτουργικών Κερδών</t>
  </si>
  <si>
    <t>BXM_Εταιρεία Α</t>
  </si>
  <si>
    <t>BXM_Εταιρεία 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</si>
</sst>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\ &quot;€&quot;"/>
    <numFmt numFmtId="166" formatCode="0.000"/>
    <numFmt numFmtId="167" formatCode="0.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65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165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0" fillId="0" borderId="4" xfId="0" applyBorder="1"/>
    <xf numFmtId="0" fontId="0" fillId="0" borderId="5" xfId="0" applyBorder="1"/>
    <xf numFmtId="9" fontId="0" fillId="0" borderId="1" xfId="1" applyFont="1" applyBorder="1"/>
    <xf numFmtId="9" fontId="0" fillId="0" borderId="3" xfId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2" fontId="0" fillId="0" borderId="1" xfId="0" applyNumberFormat="1" applyBorder="1"/>
    <xf numFmtId="9" fontId="0" fillId="0" borderId="0" xfId="0" applyNumberFormat="1"/>
    <xf numFmtId="166" fontId="0" fillId="0" borderId="1" xfId="0" applyNumberFormat="1" applyBorder="1"/>
    <xf numFmtId="0" fontId="2" fillId="0" borderId="1" xfId="0" applyFont="1" applyBorder="1" applyAlignment="1">
      <alignment horizontal="right"/>
    </xf>
    <xf numFmtId="2" fontId="2" fillId="0" borderId="1" xfId="1" applyNumberFormat="1" applyFont="1" applyBorder="1"/>
    <xf numFmtId="2" fontId="2" fillId="0" borderId="1" xfId="0" applyNumberFormat="1" applyFont="1" applyBorder="1"/>
    <xf numFmtId="167" fontId="0" fillId="0" borderId="0" xfId="1" applyNumberFormat="1" applyFont="1" applyBorder="1"/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CS_2!$B$34</c:f>
              <c:strCache>
                <c:ptCount val="1"/>
                <c:pt idx="0">
                  <c:v>BXM_Εταιρεία Α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CS_2!$C$34:$E$34</c:f>
              <c:numCache>
                <c:formatCode>0.00</c:formatCode>
                <c:ptCount val="3"/>
                <c:pt idx="0">
                  <c:v>1.4705882352941175</c:v>
                </c:pt>
                <c:pt idx="1">
                  <c:v>1.0869593573703491</c:v>
                </c:pt>
                <c:pt idx="2">
                  <c:v>1.0479033310778847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6-4F2B-B3F3-AE3C6380E8EC}"/>
            </c:ext>
          </c:extLst>
        </c:ser>
        <c:ser>
          <c:idx val="1"/>
          <c:order val="1"/>
          <c:tx>
            <c:strRef>
              <c:f>CS_2!$B$35</c:f>
              <c:strCache>
                <c:ptCount val="1"/>
                <c:pt idx="0">
                  <c:v>BXM_Εταιρεία 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CS_2!$C$35:$E$35</c:f>
              <c:numCache>
                <c:formatCode>0.00</c:formatCode>
                <c:ptCount val="3"/>
                <c:pt idx="1">
                  <c:v>1.4706089974557701</c:v>
                </c:pt>
                <c:pt idx="2">
                  <c:v>1.2237715292686167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6-4F2B-B3F3-AE3C6380E8E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31066400"/>
        <c:axId val="1531066880"/>
      </c:lineChart>
      <c:catAx>
        <c:axId val="153106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066880"/>
        <c:crosses val="autoZero"/>
        <c:auto val="1"/>
        <c:lblAlgn val="ctr"/>
        <c:lblOffset val="100"/>
        <c:noMultiLvlLbl val="0"/>
      </c:catAx>
      <c:valAx>
        <c:axId val="15310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066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573404</xdr:colOff>
      <xdr:row>35</xdr:row>
      <xdr:rowOff>105727</xdr:rowOff>
    </xdr:from>
    <xdr:to>
      <xdr:col>4</xdr:col>
      <xdr:colOff>1082039</xdr:colOff>
      <xdr:row>52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75735C-E0FB-A882-CF38-3D668AE6F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76C7-BEBC-42F2-807B-1FD69B268E1B}">
  <dimension ref="B2:L35"/>
  <sheetViews>
    <sheetView showGridLines="0" tabSelected="1" zoomScale="82" zoomScaleNormal="100" workbookViewId="0">
      <selection activeCell="G39" sqref="G39"/>
    </sheetView>
  </sheetViews>
  <sheetFormatPr defaultRowHeight="14.4" x14ac:dyDescent="0.3"/>
  <cols>
    <col min="2" max="2" width="34.77734375" customWidth="1"/>
    <col min="3" max="6" width="15.88671875" customWidth="1"/>
    <col min="8" max="8" width="34.77734375" customWidth="1"/>
    <col min="9" max="12" width="15.88671875" customWidth="1"/>
  </cols>
  <sheetData>
    <row r="2" spans="2:12" x14ac:dyDescent="0.3">
      <c r="B2" s="21" t="s">
        <v>2</v>
      </c>
      <c r="C2" s="22"/>
      <c r="D2" s="22"/>
      <c r="E2" s="22"/>
      <c r="F2" s="23"/>
      <c r="H2" s="21" t="s">
        <v>3</v>
      </c>
      <c r="I2" s="22"/>
      <c r="J2" s="22"/>
      <c r="K2" s="22"/>
      <c r="L2" s="23"/>
    </row>
    <row r="3" spans="2:12" x14ac:dyDescent="0.3">
      <c r="B3" s="2"/>
      <c r="C3" s="2"/>
      <c r="D3" s="2"/>
      <c r="E3" s="2"/>
      <c r="F3" s="2"/>
      <c r="H3" s="2"/>
      <c r="I3" s="2"/>
      <c r="J3" s="2"/>
      <c r="K3" s="2"/>
      <c r="L3" s="2"/>
    </row>
    <row r="4" spans="2:12" x14ac:dyDescent="0.3">
      <c r="B4" s="20" t="s">
        <v>28</v>
      </c>
      <c r="C4" s="20"/>
      <c r="D4" s="20"/>
      <c r="H4" s="20" t="s">
        <v>28</v>
      </c>
      <c r="I4" s="20"/>
      <c r="J4" s="20"/>
    </row>
    <row r="5" spans="2:12" x14ac:dyDescent="0.3">
      <c r="B5" s="3" t="s">
        <v>4</v>
      </c>
      <c r="C5" s="11" t="s">
        <v>0</v>
      </c>
      <c r="D5" s="1">
        <v>200000</v>
      </c>
      <c r="H5" s="3" t="s">
        <v>4</v>
      </c>
      <c r="I5" s="11" t="s">
        <v>0</v>
      </c>
      <c r="J5" s="1">
        <v>200000</v>
      </c>
    </row>
    <row r="6" spans="2:12" x14ac:dyDescent="0.3">
      <c r="B6" s="3" t="s">
        <v>5</v>
      </c>
      <c r="C6" s="11" t="s">
        <v>6</v>
      </c>
      <c r="D6" s="1">
        <v>3</v>
      </c>
      <c r="H6" s="3" t="s">
        <v>5</v>
      </c>
      <c r="I6" s="11" t="s">
        <v>6</v>
      </c>
      <c r="J6" s="1">
        <v>3</v>
      </c>
    </row>
    <row r="7" spans="2:12" x14ac:dyDescent="0.3">
      <c r="B7" s="3" t="s">
        <v>7</v>
      </c>
      <c r="C7" s="11" t="s">
        <v>8</v>
      </c>
      <c r="D7" s="1">
        <v>12</v>
      </c>
      <c r="H7" s="3" t="s">
        <v>7</v>
      </c>
      <c r="I7" s="11" t="s">
        <v>8</v>
      </c>
      <c r="J7" s="1">
        <v>12</v>
      </c>
    </row>
    <row r="8" spans="2:12" x14ac:dyDescent="0.3">
      <c r="B8" s="3" t="s">
        <v>9</v>
      </c>
      <c r="C8" s="11" t="s">
        <v>10</v>
      </c>
      <c r="D8" s="12">
        <v>0.25</v>
      </c>
      <c r="H8" s="3" t="s">
        <v>9</v>
      </c>
      <c r="I8" s="11" t="s">
        <v>10</v>
      </c>
      <c r="J8" s="12">
        <v>0.25</v>
      </c>
    </row>
    <row r="9" spans="2:12" x14ac:dyDescent="0.3">
      <c r="B9" s="3" t="s">
        <v>11</v>
      </c>
      <c r="C9" s="11" t="s">
        <v>12</v>
      </c>
      <c r="D9" s="12">
        <v>0.08</v>
      </c>
      <c r="H9" s="3" t="s">
        <v>11</v>
      </c>
      <c r="I9" s="11" t="s">
        <v>12</v>
      </c>
      <c r="J9" s="12">
        <v>0.08</v>
      </c>
    </row>
    <row r="10" spans="2:12" x14ac:dyDescent="0.3">
      <c r="C10" s="2"/>
      <c r="D10" s="14"/>
      <c r="I10" s="2"/>
      <c r="J10" s="14"/>
    </row>
    <row r="11" spans="2:12" x14ac:dyDescent="0.3">
      <c r="B11" s="20" t="s">
        <v>29</v>
      </c>
      <c r="C11" s="20"/>
      <c r="D11" s="20"/>
      <c r="H11" s="20" t="s">
        <v>29</v>
      </c>
      <c r="I11" s="20"/>
      <c r="J11" s="20"/>
    </row>
    <row r="12" spans="2:12" x14ac:dyDescent="0.3">
      <c r="B12" s="3" t="s">
        <v>13</v>
      </c>
      <c r="C12" s="11" t="s">
        <v>15</v>
      </c>
      <c r="D12" s="4">
        <v>500000</v>
      </c>
      <c r="H12" s="3" t="s">
        <v>13</v>
      </c>
      <c r="I12" s="11" t="s">
        <v>15</v>
      </c>
      <c r="J12" s="4">
        <v>500000</v>
      </c>
    </row>
    <row r="13" spans="2:12" x14ac:dyDescent="0.3">
      <c r="B13" s="3" t="s">
        <v>30</v>
      </c>
      <c r="C13" s="11" t="s">
        <v>16</v>
      </c>
      <c r="D13" s="4">
        <v>400000</v>
      </c>
      <c r="H13" s="3" t="s">
        <v>30</v>
      </c>
      <c r="I13" s="11" t="s">
        <v>16</v>
      </c>
      <c r="J13" s="4">
        <v>100000</v>
      </c>
    </row>
    <row r="14" spans="2:12" x14ac:dyDescent="0.3">
      <c r="B14" s="3" t="s">
        <v>14</v>
      </c>
      <c r="C14" s="11" t="s">
        <v>17</v>
      </c>
      <c r="D14" s="4">
        <v>100000</v>
      </c>
      <c r="H14" s="3" t="s">
        <v>14</v>
      </c>
      <c r="I14" s="11" t="s">
        <v>17</v>
      </c>
      <c r="J14" s="4">
        <v>400000</v>
      </c>
    </row>
    <row r="16" spans="2:12" x14ac:dyDescent="0.3">
      <c r="B16" s="3" t="s">
        <v>18</v>
      </c>
      <c r="C16" s="6">
        <v>25000</v>
      </c>
      <c r="D16" s="6">
        <v>33333</v>
      </c>
      <c r="E16" s="6">
        <v>41667</v>
      </c>
      <c r="F16" s="6">
        <v>60000</v>
      </c>
      <c r="H16" s="3" t="s">
        <v>18</v>
      </c>
      <c r="I16" s="6">
        <v>25000</v>
      </c>
      <c r="J16" s="6">
        <v>33333</v>
      </c>
      <c r="K16" s="6">
        <v>41667</v>
      </c>
      <c r="L16" s="6">
        <v>60000</v>
      </c>
    </row>
    <row r="17" spans="2:12" x14ac:dyDescent="0.3">
      <c r="B17" s="3" t="s">
        <v>19</v>
      </c>
      <c r="C17" s="5">
        <f>C16*D7</f>
        <v>300000</v>
      </c>
      <c r="D17" s="5">
        <f>D16*D7</f>
        <v>399996</v>
      </c>
      <c r="E17" s="5">
        <f>E16*D7</f>
        <v>500004</v>
      </c>
      <c r="F17" s="5">
        <f>F16*D7</f>
        <v>720000</v>
      </c>
      <c r="H17" s="3" t="s">
        <v>19</v>
      </c>
      <c r="I17" s="5">
        <f>I16*J7</f>
        <v>300000</v>
      </c>
      <c r="J17" s="5">
        <f>J16*J7</f>
        <v>399996</v>
      </c>
      <c r="K17" s="5">
        <f>K16*J7</f>
        <v>500004</v>
      </c>
      <c r="L17" s="5">
        <f>L16*J7</f>
        <v>720000</v>
      </c>
    </row>
    <row r="18" spans="2:12" x14ac:dyDescent="0.3">
      <c r="B18" s="3" t="s">
        <v>0</v>
      </c>
      <c r="C18" s="1">
        <f>$D$5</f>
        <v>200000</v>
      </c>
      <c r="D18" s="1">
        <f t="shared" ref="D18:E18" si="0">$D$5</f>
        <v>200000</v>
      </c>
      <c r="E18" s="1">
        <f t="shared" si="0"/>
        <v>200000</v>
      </c>
      <c r="F18" s="1">
        <f>$D$5</f>
        <v>200000</v>
      </c>
      <c r="H18" s="3" t="s">
        <v>0</v>
      </c>
      <c r="I18" s="1">
        <f>$J$5</f>
        <v>200000</v>
      </c>
      <c r="J18" s="1">
        <f t="shared" ref="J18:L18" si="1">$J$5</f>
        <v>200000</v>
      </c>
      <c r="K18" s="1">
        <f t="shared" si="1"/>
        <v>200000</v>
      </c>
      <c r="L18" s="1">
        <f t="shared" si="1"/>
        <v>200000</v>
      </c>
    </row>
    <row r="19" spans="2:12" x14ac:dyDescent="0.3">
      <c r="B19" s="3" t="s">
        <v>1</v>
      </c>
      <c r="C19" s="1">
        <f>C16*$D$6</f>
        <v>75000</v>
      </c>
      <c r="D19" s="1">
        <f t="shared" ref="D19:E19" si="2">D16*$D$6</f>
        <v>99999</v>
      </c>
      <c r="E19" s="1">
        <f t="shared" si="2"/>
        <v>125001</v>
      </c>
      <c r="F19" s="1">
        <f>F16*$D$6</f>
        <v>180000</v>
      </c>
      <c r="H19" s="3" t="s">
        <v>1</v>
      </c>
      <c r="I19" s="1">
        <f>I16*$J$6</f>
        <v>75000</v>
      </c>
      <c r="J19" s="1">
        <f t="shared" ref="J19:K19" si="3">J16*$J$6</f>
        <v>99999</v>
      </c>
      <c r="K19" s="1">
        <f t="shared" si="3"/>
        <v>125001</v>
      </c>
      <c r="L19" s="1">
        <f t="shared" ref="L19" si="4">L16*$J$6</f>
        <v>180000</v>
      </c>
    </row>
    <row r="20" spans="2:12" x14ac:dyDescent="0.3">
      <c r="B20" s="3" t="s">
        <v>20</v>
      </c>
      <c r="C20" s="1">
        <f>C17-C18-C19</f>
        <v>25000</v>
      </c>
      <c r="D20" s="1">
        <f>D17-D18-D19</f>
        <v>99997</v>
      </c>
      <c r="E20" s="1">
        <f>E17-E18-E19</f>
        <v>175003</v>
      </c>
      <c r="F20" s="1">
        <f>F17-F18-F19</f>
        <v>340000</v>
      </c>
      <c r="H20" s="3" t="s">
        <v>20</v>
      </c>
      <c r="I20" s="1">
        <f>I17-I18-I19</f>
        <v>25000</v>
      </c>
      <c r="J20" s="1">
        <f>J17-J18-J19</f>
        <v>99997</v>
      </c>
      <c r="K20" s="1">
        <f>K17-K18-K19</f>
        <v>175003</v>
      </c>
      <c r="L20" s="1">
        <f>L17-L18-L19</f>
        <v>340000</v>
      </c>
    </row>
    <row r="21" spans="2:12" x14ac:dyDescent="0.3">
      <c r="B21" s="3" t="s">
        <v>21</v>
      </c>
      <c r="C21" s="1">
        <f>$D$14*D9</f>
        <v>8000</v>
      </c>
      <c r="D21" s="1">
        <f>$D$14*D9</f>
        <v>8000</v>
      </c>
      <c r="E21" s="1">
        <f>$D$14*D9</f>
        <v>8000</v>
      </c>
      <c r="F21" s="1">
        <f>$D$14*D9</f>
        <v>8000</v>
      </c>
      <c r="H21" s="3" t="s">
        <v>21</v>
      </c>
      <c r="I21" s="1">
        <f>$J$14*J9</f>
        <v>32000</v>
      </c>
      <c r="J21" s="1">
        <f>$J$14*J9</f>
        <v>32000</v>
      </c>
      <c r="K21" s="1">
        <f>$J$14*J9</f>
        <v>32000</v>
      </c>
      <c r="L21" s="1">
        <f>$J$14*J9</f>
        <v>32000</v>
      </c>
    </row>
    <row r="22" spans="2:12" x14ac:dyDescent="0.3">
      <c r="B22" s="3" t="s">
        <v>22</v>
      </c>
      <c r="C22" s="1">
        <f>C20-C21</f>
        <v>17000</v>
      </c>
      <c r="D22" s="1">
        <f t="shared" ref="D22:E22" si="5">D20-D21</f>
        <v>91997</v>
      </c>
      <c r="E22" s="1">
        <f t="shared" si="5"/>
        <v>167003</v>
      </c>
      <c r="F22" s="1">
        <f>F20-F21</f>
        <v>332000</v>
      </c>
      <c r="H22" s="3" t="s">
        <v>22</v>
      </c>
      <c r="I22" s="1">
        <f>I20-I21</f>
        <v>-7000</v>
      </c>
      <c r="J22" s="1">
        <f t="shared" ref="J22" si="6">J20-J21</f>
        <v>67997</v>
      </c>
      <c r="K22" s="1">
        <f t="shared" ref="K22:L22" si="7">K20-K21</f>
        <v>143003</v>
      </c>
      <c r="L22" s="1">
        <f t="shared" si="7"/>
        <v>308000</v>
      </c>
    </row>
    <row r="23" spans="2:12" x14ac:dyDescent="0.3">
      <c r="B23" s="3" t="s">
        <v>23</v>
      </c>
      <c r="C23" s="1">
        <f>C22*$D$8</f>
        <v>4250</v>
      </c>
      <c r="D23" s="1">
        <f t="shared" ref="D23:E23" si="8">D22*$D$8</f>
        <v>22999.25</v>
      </c>
      <c r="E23" s="1">
        <f t="shared" si="8"/>
        <v>41750.75</v>
      </c>
      <c r="F23" s="1">
        <f>F22*$D$8</f>
        <v>83000</v>
      </c>
      <c r="H23" s="3" t="s">
        <v>23</v>
      </c>
      <c r="I23" s="1">
        <f>I22*$J$8</f>
        <v>-1750</v>
      </c>
      <c r="J23" s="1">
        <f>J22*$J$8</f>
        <v>16999.25</v>
      </c>
      <c r="K23" s="1">
        <f>K22*$J$8</f>
        <v>35750.75</v>
      </c>
      <c r="L23" s="1">
        <f>L22*$J$8</f>
        <v>77000</v>
      </c>
    </row>
    <row r="24" spans="2:12" x14ac:dyDescent="0.3">
      <c r="B24" s="3" t="s">
        <v>24</v>
      </c>
      <c r="C24" s="1">
        <f>C22-C23</f>
        <v>12750</v>
      </c>
      <c r="D24" s="1">
        <f t="shared" ref="D24:E24" si="9">D22-D23</f>
        <v>68997.75</v>
      </c>
      <c r="E24" s="1">
        <f t="shared" si="9"/>
        <v>125252.25</v>
      </c>
      <c r="F24" s="1">
        <f>F22-F23</f>
        <v>249000</v>
      </c>
      <c r="H24" s="3" t="s">
        <v>24</v>
      </c>
      <c r="I24" s="1">
        <f>I22-I23</f>
        <v>-5250</v>
      </c>
      <c r="J24" s="1">
        <f>J22-J23</f>
        <v>50997.75</v>
      </c>
      <c r="K24" s="1">
        <f>K22-K23</f>
        <v>107252.25</v>
      </c>
      <c r="L24" s="1">
        <f>L22-L23</f>
        <v>231000</v>
      </c>
    </row>
    <row r="25" spans="2:12" x14ac:dyDescent="0.3">
      <c r="B25" s="3" t="s">
        <v>25</v>
      </c>
      <c r="C25" s="9">
        <f>D14/D13</f>
        <v>0.25</v>
      </c>
      <c r="D25" s="7"/>
      <c r="E25" s="8"/>
      <c r="H25" s="3" t="s">
        <v>25</v>
      </c>
      <c r="I25" s="9">
        <f>J14/J13</f>
        <v>4</v>
      </c>
      <c r="J25" s="7"/>
      <c r="K25" s="8"/>
    </row>
    <row r="26" spans="2:12" x14ac:dyDescent="0.3">
      <c r="B26" s="3" t="s">
        <v>26</v>
      </c>
      <c r="C26" s="10">
        <f>D14/D12</f>
        <v>0.2</v>
      </c>
      <c r="H26" s="3" t="s">
        <v>26</v>
      </c>
      <c r="I26" s="10">
        <f>J14/J12</f>
        <v>0.8</v>
      </c>
    </row>
    <row r="27" spans="2:12" x14ac:dyDescent="0.3">
      <c r="B27" s="3" t="s">
        <v>27</v>
      </c>
      <c r="C27" s="15">
        <f>C28/C29</f>
        <v>1.4705882352941175</v>
      </c>
      <c r="D27" s="15">
        <f>D28/D29</f>
        <v>1.0869593573703491</v>
      </c>
      <c r="E27" s="15">
        <f>E28/E29</f>
        <v>1.0479033310778847</v>
      </c>
      <c r="F27" s="19"/>
      <c r="H27" s="3" t="s">
        <v>27</v>
      </c>
      <c r="I27" s="15"/>
      <c r="J27" s="15">
        <f>J28/J29</f>
        <v>1.4706089974557701</v>
      </c>
      <c r="K27" s="15">
        <f>K28/K29</f>
        <v>1.2237715292686167</v>
      </c>
      <c r="L27" s="19"/>
    </row>
    <row r="28" spans="2:12" x14ac:dyDescent="0.3">
      <c r="B28" s="16" t="s">
        <v>31</v>
      </c>
      <c r="C28" s="17">
        <f>(D24-C24)/C24</f>
        <v>4.4115882352941176</v>
      </c>
      <c r="D28" s="17">
        <f>(E24-D24)/D24</f>
        <v>0.81530919486504994</v>
      </c>
      <c r="E28" s="17">
        <f>(F24-E24)/E24</f>
        <v>0.98798823973222039</v>
      </c>
      <c r="H28" s="16" t="s">
        <v>31</v>
      </c>
      <c r="I28" s="17">
        <f>(J24-I24)/I24</f>
        <v>-10.713857142857142</v>
      </c>
      <c r="J28" s="17">
        <f>(K24-J24)/J24</f>
        <v>1.1030780769739841</v>
      </c>
      <c r="K28" s="17">
        <f>(L24-K24)/K24</f>
        <v>1.1538009692104361</v>
      </c>
    </row>
    <row r="29" spans="2:12" x14ac:dyDescent="0.3">
      <c r="B29" s="16" t="s">
        <v>32</v>
      </c>
      <c r="C29" s="18">
        <f>(D20-C20)/C20</f>
        <v>2.9998800000000001</v>
      </c>
      <c r="D29" s="18">
        <f>(E20-D20)/D20</f>
        <v>0.75008250247507424</v>
      </c>
      <c r="E29" s="18">
        <f>(F20-E20)/E20</f>
        <v>0.94282383730564623</v>
      </c>
      <c r="H29" s="16" t="s">
        <v>32</v>
      </c>
      <c r="I29" s="18">
        <f>(J20-I20)/I20</f>
        <v>2.9998800000000001</v>
      </c>
      <c r="J29" s="18">
        <f>(K20-J20)/J20</f>
        <v>0.75008250247507424</v>
      </c>
      <c r="K29" s="18">
        <f>(L20-K20)/K20</f>
        <v>0.94282383730564623</v>
      </c>
    </row>
    <row r="34" spans="2:5" x14ac:dyDescent="0.3">
      <c r="B34" s="3" t="s">
        <v>33</v>
      </c>
      <c r="C34" s="13">
        <v>1.4705882352941175</v>
      </c>
      <c r="D34" s="13">
        <v>1.0869593573703491</v>
      </c>
      <c r="E34" s="13">
        <v>1.0479033310778847</v>
      </c>
    </row>
    <row r="35" spans="2:5" x14ac:dyDescent="0.3">
      <c r="B35" s="3" t="s">
        <v>34</v>
      </c>
      <c r="C35" s="13"/>
      <c r="D35" s="13">
        <v>1.4706089974557701</v>
      </c>
      <c r="E35" s="13">
        <v>1.2237715292686167</v>
      </c>
    </row>
  </sheetData>
  <mergeCells count="6">
    <mergeCell ref="B4:D4"/>
    <mergeCell ref="H4:J4"/>
    <mergeCell ref="B11:D11"/>
    <mergeCell ref="H11:J11"/>
    <mergeCell ref="H2:L2"/>
    <mergeCell ref="B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2023-06-28T10:35:21Z</dcterms:modified>
</cp:coreProperties>
</file>