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340" yWindow="2440" windowWidth="27120" windowHeight="19480" activeTab="1"/>
  </bookViews>
  <sheets>
    <sheet name="Οικονομικές Καταστάσεις" sheetId="1" r:id="rId1"/>
    <sheet name="FCFE Valuation" sheetId="2" r:id="rId2"/>
  </sheets>
  <definedNames/>
  <calcPr fullCalcOnLoad="1"/>
</workbook>
</file>

<file path=xl/sharedStrings.xml><?xml version="1.0" encoding="utf-8"?>
<sst xmlns="http://schemas.openxmlformats.org/spreadsheetml/2006/main" count="308" uniqueCount="250">
  <si>
    <t>Φορολογικός Συντελεστής</t>
  </si>
  <si>
    <t>Καθαρά κέρδη</t>
  </si>
  <si>
    <t>Αποσβέσεις</t>
  </si>
  <si>
    <t xml:space="preserve">Τόκοι </t>
  </si>
  <si>
    <t>Επενδύσεις σε πάγια</t>
  </si>
  <si>
    <t>Αξία Ιδίων Κεφαλαίων</t>
  </si>
  <si>
    <t>BHMA 1o</t>
  </si>
  <si>
    <t>Για το τρέχον έτος:</t>
  </si>
  <si>
    <t>Έσοδα</t>
  </si>
  <si>
    <t>Καθαρό Περιθώριο Κέρδους</t>
  </si>
  <si>
    <t>Επενδύσεις σε Πάγιο Εξοπλισμο</t>
  </si>
  <si>
    <t>Επίσης</t>
  </si>
  <si>
    <t>Αριθμος μετοχών</t>
  </si>
  <si>
    <t>BHMA 2o</t>
  </si>
  <si>
    <t>Υπολογισμός Αδέσμευτων Ταμειακών Ροών</t>
  </si>
  <si>
    <t>Πωλήσεις</t>
  </si>
  <si>
    <t>BHMA 3o</t>
  </si>
  <si>
    <t>Υπολογισμός Αξίας της εταιρίας και των μετόχων</t>
  </si>
  <si>
    <t>ΑΔΕΣΜΕΥΤΕΣ ΤΑΜΕΙΑΚΕΣ ΡΟΕΣ ΤΗΣ ΕΤΑΙΡΙΑΣ (ΑΤΡ - FCFF)</t>
  </si>
  <si>
    <r>
      <t xml:space="preserve">Επενδύσεις σε Κεφ. Κίνησης </t>
    </r>
    <r>
      <rPr>
        <i/>
        <sz val="11"/>
        <color indexed="8"/>
        <rFont val="Calibri"/>
        <family val="2"/>
      </rPr>
      <t>(ποσοστό επί των εσόδων)</t>
    </r>
  </si>
  <si>
    <t xml:space="preserve">Αύξηση Δανεισμού </t>
  </si>
  <si>
    <t>Μέιωση Δάνεισμού</t>
  </si>
  <si>
    <t xml:space="preserve">Καθαρός Δανεισμός </t>
  </si>
  <si>
    <t>Ρυθμός Αύξησης ΑΤΡΕ στο διηνεκές</t>
  </si>
  <si>
    <t>Συνολικός Δανεισμός</t>
  </si>
  <si>
    <t>Χρηματοδοτικό Σχήμα Νεών Επενδύσεων (Ξένα / Ίδια Κεφάλαια)</t>
  </si>
  <si>
    <t>Ανάλυση Καθαρού Δανεισμού (Ετήσιες Μεταβολές Δανειακών Κεφαλαίων)</t>
  </si>
  <si>
    <t>Ετήσιος Ρυθμός Αύξησης Πωλήσεων</t>
  </si>
  <si>
    <t xml:space="preserve">Ετήσιος Ρυθμός Αύξησης επενδύσεων σε Πάγιο Εξοπλισμό </t>
  </si>
  <si>
    <r>
      <t>Ρυθμός Αύξησης αποσβέσεων</t>
    </r>
    <r>
      <rPr>
        <vertAlign val="superscript"/>
        <sz val="11"/>
        <color indexed="8"/>
        <rFont val="Calibri"/>
        <family val="2"/>
      </rPr>
      <t>1</t>
    </r>
  </si>
  <si>
    <r>
      <t xml:space="preserve">Επιτόκιο Δανεισμού </t>
    </r>
    <r>
      <rPr>
        <vertAlign val="superscript"/>
        <sz val="11"/>
        <color indexed="8"/>
        <rFont val="Calibri"/>
        <family val="2"/>
      </rPr>
      <t>2</t>
    </r>
  </si>
  <si>
    <r>
      <t>Κόστος Μετοχικού Κεφαλαίου</t>
    </r>
    <r>
      <rPr>
        <vertAlign val="superscript"/>
        <sz val="11"/>
        <color indexed="8"/>
        <rFont val="Calibri"/>
        <family val="2"/>
      </rPr>
      <t xml:space="preserve"> 3</t>
    </r>
  </si>
  <si>
    <r>
      <t xml:space="preserve">Σχέση Ξένων / Ίδια Κεφάλαια (Κεφ. Διάρθρωση) </t>
    </r>
    <r>
      <rPr>
        <vertAlign val="superscript"/>
        <sz val="11"/>
        <color indexed="8"/>
        <rFont val="Calibri"/>
        <family val="2"/>
      </rPr>
      <t>4</t>
    </r>
  </si>
  <si>
    <r>
      <rPr>
        <i/>
        <vertAlign val="superscript"/>
        <sz val="10"/>
        <color indexed="8"/>
        <rFont val="Calibri"/>
        <family val="2"/>
      </rPr>
      <t>3</t>
    </r>
    <r>
      <rPr>
        <i/>
        <sz val="10"/>
        <color indexed="8"/>
        <rFont val="Calibri"/>
        <family val="2"/>
      </rPr>
      <t xml:space="preserve"> Το κόστος μετοχικού κεφαλαίου όπως  έχει υπολογιστεί από το CAPM</t>
    </r>
  </si>
  <si>
    <r>
      <rPr>
        <i/>
        <vertAlign val="superscript"/>
        <sz val="10"/>
        <color indexed="8"/>
        <rFont val="Calibri"/>
        <family val="2"/>
      </rPr>
      <t>1</t>
    </r>
    <r>
      <rPr>
        <i/>
        <sz val="10"/>
        <color indexed="8"/>
        <rFont val="Calibri"/>
        <family val="2"/>
      </rPr>
      <t xml:space="preserve"> (Θεωρούμε ένα ρυθμό αύξησης των αποσβέσεων μικρότερο από το ρυθμό αύξησης των </t>
    </r>
  </si>
  <si>
    <t>Μεταβολές Κεφαλαίου Κίνησης (Αύξηση)</t>
  </si>
  <si>
    <r>
      <t xml:space="preserve">Μέσο Σταθμικό Κόστος Κεφαλαίου </t>
    </r>
    <r>
      <rPr>
        <b/>
        <vertAlign val="superscript"/>
        <sz val="11"/>
        <color indexed="8"/>
        <rFont val="Calibri"/>
        <family val="2"/>
      </rPr>
      <t>5</t>
    </r>
  </si>
  <si>
    <t>Παρουσα αξία ΑΤΡΕ</t>
  </si>
  <si>
    <t xml:space="preserve">Παρούσα Αξία, Τελικής/Υπολειμματικής Αξία τέλος 5ου έτους (ΤΑ) </t>
  </si>
  <si>
    <t>Σύνολο Δανείων τέλος 2010</t>
  </si>
  <si>
    <t>Μετρητά</t>
  </si>
  <si>
    <t xml:space="preserve">επενδύσεων, λόγω των αποσβέσεων του υφιστάμενου πάγιου εξοπλισμού) </t>
  </si>
  <si>
    <r>
      <t xml:space="preserve">Σύνολο Δανείων </t>
    </r>
    <r>
      <rPr>
        <i/>
        <sz val="11"/>
        <color indexed="8"/>
        <rFont val="Calibri"/>
        <family val="2"/>
      </rPr>
      <t>(τέλος 2010</t>
    </r>
    <r>
      <rPr>
        <sz val="11"/>
        <color indexed="8"/>
        <rFont val="Calibri"/>
        <family val="2"/>
      </rPr>
      <t>)</t>
    </r>
  </si>
  <si>
    <r>
      <t xml:space="preserve">Μετρητά </t>
    </r>
    <r>
      <rPr>
        <i/>
        <sz val="11"/>
        <color indexed="8"/>
        <rFont val="Calibri"/>
        <family val="2"/>
      </rPr>
      <t>(τέλος 2010</t>
    </r>
    <r>
      <rPr>
        <sz val="11"/>
        <color indexed="8"/>
        <rFont val="Calibri"/>
        <family val="2"/>
      </rPr>
      <t>)</t>
    </r>
  </si>
  <si>
    <r>
      <t xml:space="preserve">Επιτόκιο Δανεισμού </t>
    </r>
    <r>
      <rPr>
        <i/>
        <sz val="11"/>
        <color indexed="8"/>
        <rFont val="Calibri"/>
        <family val="2"/>
      </rPr>
      <t>(τέλος 2010</t>
    </r>
    <r>
      <rPr>
        <sz val="11"/>
        <color indexed="8"/>
        <rFont val="Calibri"/>
        <family val="2"/>
      </rPr>
      <t>)</t>
    </r>
  </si>
  <si>
    <r>
      <t>Αξία εταιρίας (Παρούσα Αξία ΑΤΡ + Παρούσα Α</t>
    </r>
    <r>
      <rPr>
        <b/>
        <sz val="11"/>
        <rFont val="Calibri"/>
        <family val="2"/>
      </rPr>
      <t>ξία ΤΑ)</t>
    </r>
  </si>
  <si>
    <t>Οικονομική Αξία ανά μετοχή (Fair Price)</t>
  </si>
  <si>
    <t>37,5%-62,5%</t>
  </si>
  <si>
    <t xml:space="preserve"> 2011-2014</t>
  </si>
  <si>
    <t>Υποθέσεις σχετικά με την εταιρεία ΚΡΙ-ΚΡΙ ΑΕ</t>
  </si>
  <si>
    <t xml:space="preserve">Υπολειμματική Αξία της Επιχείρησης - Residual Value, τέλος  (2014) </t>
  </si>
  <si>
    <t>Κόστος Μετοχικού Κεφαλαίου = Risk-free rate + Market risk premium * beta</t>
  </si>
  <si>
    <r>
      <rPr>
        <i/>
        <vertAlign val="superscript"/>
        <sz val="11"/>
        <color indexed="8"/>
        <rFont val="Calibri"/>
        <family val="2"/>
      </rPr>
      <t xml:space="preserve">5 </t>
    </r>
    <r>
      <rPr>
        <i/>
        <sz val="11"/>
        <color indexed="8"/>
        <rFont val="Calibri"/>
        <family val="2"/>
      </rPr>
      <t>Θεωρούμε ότι το Μ.Σ.Κ.Κ. παραμένει σταθερό από το 2014 και έπειτα</t>
    </r>
  </si>
  <si>
    <t>Μείον:</t>
  </si>
  <si>
    <t>ΣΤΟΙΧΕΙΑ ΚΑΤΑΣΤΑΣΗΣ ΣΥΝΟΛΙΚΩΝ ΕΣΟΔΩΝ</t>
  </si>
  <si>
    <t>Κωδικός</t>
  </si>
  <si>
    <t>Περιγραφή</t>
  </si>
  <si>
    <t>Συνεχ.</t>
  </si>
  <si>
    <t>Διακ.</t>
  </si>
  <si>
    <t>Συν.</t>
  </si>
  <si>
    <t>Κύκλος εργασιών</t>
  </si>
  <si>
    <t>Μικτά κέρδη / (ζημιές)</t>
  </si>
  <si>
    <t>Κέρδη / (ζημιές) προ φόρων, χρηματοδοτικών και επενδυτικών αποτελεσμάτων</t>
  </si>
  <si>
    <t>Κέρδη / (ζημιές) προ φόρων</t>
  </si>
  <si>
    <t>Κέρδη / (ζημιές) μετά από φόρους (Α)</t>
  </si>
  <si>
    <t>- Ιδιοκτήτες μητρικής</t>
  </si>
  <si>
    <t>0,0000</t>
  </si>
  <si>
    <t>35000</t>
  </si>
  <si>
    <t>- Δικαιώματα μειοψηφίας</t>
  </si>
  <si>
    <t>35100</t>
  </si>
  <si>
    <t>Λοιπά συνολικά έσοδα μετά από φόρους (Β)</t>
  </si>
  <si>
    <t>-171,7000</t>
  </si>
  <si>
    <t>35200</t>
  </si>
  <si>
    <t>Συγκεντρωτικά συνολικά έσοδα μετά από φόρους(Α)+(Β)</t>
  </si>
  <si>
    <t>2.592,2700</t>
  </si>
  <si>
    <t>3.284,7900</t>
  </si>
  <si>
    <t>35300</t>
  </si>
  <si>
    <t>35400</t>
  </si>
  <si>
    <t>36000</t>
  </si>
  <si>
    <t>Κέρδη / (ζημιές) μετά από φόρους ανά μετοχή ? βασικά (σε €)</t>
  </si>
  <si>
    <t>0,0836</t>
  </si>
  <si>
    <t>0,0993</t>
  </si>
  <si>
    <t>29000</t>
  </si>
  <si>
    <t>Κέρδη / (ζημιές) προ φόρων, χρηματοδοτικών, επενδυτικών αποτελεσμάτων και συνολικών αποσβέσεων</t>
  </si>
  <si>
    <t>5.328,8500</t>
  </si>
  <si>
    <t>5.774,5000</t>
  </si>
  <si>
    <t>ΣΤΟΙΧΕΙΑ ΚΑΤΑΣΤΑΣΗΣ ΜΕΤΑΒΟΛΩΝ ΙΔΙΩΝ ΚΕΦΑΛΑΙΩΝ</t>
  </si>
  <si>
    <t>31/12/2010</t>
  </si>
  <si>
    <t>31/12/2009</t>
  </si>
  <si>
    <t>38000</t>
  </si>
  <si>
    <t>Σύνολο ιδίων κεφαλαίων έναρξης περιόδου/χρήσης (01.01.2010 και 01.01.2009 αντίστοιχα)</t>
  </si>
  <si>
    <t>26.858,08</t>
  </si>
  <si>
    <t>24.833,66</t>
  </si>
  <si>
    <t>42000</t>
  </si>
  <si>
    <t>2.592,27</t>
  </si>
  <si>
    <t>3.284,79</t>
  </si>
  <si>
    <t>42005</t>
  </si>
  <si>
    <t>Αύξηση / (μείωση) μετοχικού κεφαλαίου</t>
  </si>
  <si>
    <t>-2.800,81</t>
  </si>
  <si>
    <t>0,00</t>
  </si>
  <si>
    <t>39000</t>
  </si>
  <si>
    <t>3.695,52</t>
  </si>
  <si>
    <t>39005</t>
  </si>
  <si>
    <t>Κεφαλαιοποίηση αποθεματικών</t>
  </si>
  <si>
    <t>-3.695,52</t>
  </si>
  <si>
    <t>40000</t>
  </si>
  <si>
    <t>Διανεμηθέντα μερίσματα</t>
  </si>
  <si>
    <t>-1.260,37</t>
  </si>
  <si>
    <t>43000</t>
  </si>
  <si>
    <t>Αγορές (πωλήσεις) ιδίων μετοχών</t>
  </si>
  <si>
    <t>44000</t>
  </si>
  <si>
    <t>Σύνολο ιδίων κεφαλαίων λήξης περιόδου/χρήσης (31.12.2010 και 31.12.2009 αντίστοιχα)</t>
  </si>
  <si>
    <t>26.649,54</t>
  </si>
  <si>
    <t>ΣΤΟΙΧΕΙΑ ΚΑΤΑΣΤΑΣΗΣ ΤΑΜΕΙΑΚΩΝ ΡΟΩΝ     </t>
  </si>
  <si>
    <t>01/01/2010</t>
  </si>
  <si>
    <t>01/01/2009</t>
  </si>
  <si>
    <t>46000</t>
  </si>
  <si>
    <t>Λειτουργικές δραστηριότητες</t>
  </si>
  <si>
    <t>52100</t>
  </si>
  <si>
    <t>Κέρδη/(ζημίες) προ φόρων (συνεχιζόμενες δραστηριότητες)</t>
  </si>
  <si>
    <t>3.120,80</t>
  </si>
  <si>
    <t>3.725,14</t>
  </si>
  <si>
    <t>52200</t>
  </si>
  <si>
    <t>Κέρδη / (ζημίες) προ φόρων (διακοπείσες δραστηριότητες)</t>
  </si>
  <si>
    <t>53000</t>
  </si>
  <si>
    <t>Πλέον / μείον προσαρμογές για:</t>
  </si>
  <si>
    <t>54000</t>
  </si>
  <si>
    <t>2.780,30</t>
  </si>
  <si>
    <t>2.641,57</t>
  </si>
  <si>
    <t>54100</t>
  </si>
  <si>
    <t>Απομειώσεις ενσώματων και άυλων πάγιων περιουσιακών στοιχείων</t>
  </si>
  <si>
    <t>55000</t>
  </si>
  <si>
    <t>Προβλέψεις</t>
  </si>
  <si>
    <t>661,12</t>
  </si>
  <si>
    <t>871,53</t>
  </si>
  <si>
    <t>56000</t>
  </si>
  <si>
    <t>Συναλλαγματικές διαφορές</t>
  </si>
  <si>
    <t>1,44</t>
  </si>
  <si>
    <t>57000</t>
  </si>
  <si>
    <t>Αποτελέσματα (έσοδα, έξοδα, κέρδη και ζημιές) επενδυτικής δραστηριότητας</t>
  </si>
  <si>
    <t>-823,67</t>
  </si>
  <si>
    <t>-708,77</t>
  </si>
  <si>
    <t>58000</t>
  </si>
  <si>
    <t>Χρεωστικοί τόκοι και συναφή έξοδα</t>
  </si>
  <si>
    <t>115,58</t>
  </si>
  <si>
    <t>97,15</t>
  </si>
  <si>
    <t>59000</t>
  </si>
  <si>
    <t>Πλέον/ μείον προσαρμογές για μεταβολές λογαριασμών κεφαλαίου κίνησης ή που σχετίζονται με τις λειτουργικές δραστηριότητες:</t>
  </si>
  <si>
    <t>60000</t>
  </si>
  <si>
    <t>Μείωση / (αύξηση) αποθεμάτων</t>
  </si>
  <si>
    <t>467,97</t>
  </si>
  <si>
    <t>-602,64</t>
  </si>
  <si>
    <t>61000</t>
  </si>
  <si>
    <t>Μείωση / (αύξηση) απαιτήσεων</t>
  </si>
  <si>
    <t>-1.828,98</t>
  </si>
  <si>
    <t>-1.258,72</t>
  </si>
  <si>
    <t>62000</t>
  </si>
  <si>
    <t>(Μείωση) / αύξηση υποχρεώσεων (πλην δανειακών)</t>
  </si>
  <si>
    <t>-259,56</t>
  </si>
  <si>
    <t>1.036,51</t>
  </si>
  <si>
    <t>63000</t>
  </si>
  <si>
    <t>64000</t>
  </si>
  <si>
    <t>Χρεωστικοί τόκοι και συναφή έξοδα καταβεβλημένα</t>
  </si>
  <si>
    <t>-112,63</t>
  </si>
  <si>
    <t>-97,15</t>
  </si>
  <si>
    <t>65000</t>
  </si>
  <si>
    <t>Καταβεβλημένοι φόροι</t>
  </si>
  <si>
    <t>-359,67</t>
  </si>
  <si>
    <t>-636,90</t>
  </si>
  <si>
    <t>65100</t>
  </si>
  <si>
    <t>Λειτουργικές ροές από διακοπείσες δραστηριότητες</t>
  </si>
  <si>
    <t>66000</t>
  </si>
  <si>
    <t>Σύνολο εισροών / (εκροών) από λειτουργικές δραστηριότητες (α)</t>
  </si>
  <si>
    <t>3.762,70</t>
  </si>
  <si>
    <t>5.067,72</t>
  </si>
  <si>
    <t>67000</t>
  </si>
  <si>
    <t>Επενδυτικές δραστηριότητες</t>
  </si>
  <si>
    <t>72000</t>
  </si>
  <si>
    <t>Απόκτηση θυγατρικών, συγγενών, κοινοπραξιών και λοιπών επενδύσεων</t>
  </si>
  <si>
    <t>-294,00</t>
  </si>
  <si>
    <t>73000</t>
  </si>
  <si>
    <t>Αγορά ενσώματων και άυλων παγίων στοιχείων</t>
  </si>
  <si>
    <t>-3.257,01</t>
  </si>
  <si>
    <t>-4.103,90</t>
  </si>
  <si>
    <t>74000</t>
  </si>
  <si>
    <t>Εισπράξεις από πωλήσεις ενσώματων και άυλων παγίων στοιχείων</t>
  </si>
  <si>
    <t>28,52</t>
  </si>
  <si>
    <t>31,56</t>
  </si>
  <si>
    <t>75000</t>
  </si>
  <si>
    <t>Τόκοι εισπραχθέντες</t>
  </si>
  <si>
    <t>45,66</t>
  </si>
  <si>
    <t>60,03</t>
  </si>
  <si>
    <t>75005</t>
  </si>
  <si>
    <t>Εισπράξεις επιχορηγήσεων</t>
  </si>
  <si>
    <t>744,06</t>
  </si>
  <si>
    <t>2.903,02</t>
  </si>
  <si>
    <t>76000</t>
  </si>
  <si>
    <t>Μερίσματα εισπραχθέντα</t>
  </si>
  <si>
    <t>76100</t>
  </si>
  <si>
    <t>Επενδυτικές ροές από διακοπείσες δραστηριότητες</t>
  </si>
  <si>
    <t>77000</t>
  </si>
  <si>
    <t>Σύνολο εισροών / (εκροών) από επενδυτικές δραστηριότητες (β)</t>
  </si>
  <si>
    <t>-2.732,78</t>
  </si>
  <si>
    <t>-1.109,29</t>
  </si>
  <si>
    <t>78000</t>
  </si>
  <si>
    <t>Χρηματοδοτικές δραστηριότητες</t>
  </si>
  <si>
    <t>79000</t>
  </si>
  <si>
    <t>Εισπράξεις από αύξηση μετοχικού κεφαλαίου</t>
  </si>
  <si>
    <t>79100</t>
  </si>
  <si>
    <t>Πληρωμές για μείωση μετοχικού καφαλαίου</t>
  </si>
  <si>
    <t>80000</t>
  </si>
  <si>
    <t>Εισπράξεις από εκδοθέντα / αναληφθέντα δάνεια</t>
  </si>
  <si>
    <t>4.189,07</t>
  </si>
  <si>
    <t>81000</t>
  </si>
  <si>
    <t>Εξοφλήσεις δανείων</t>
  </si>
  <si>
    <t>-4.317,95</t>
  </si>
  <si>
    <t>-210,00</t>
  </si>
  <si>
    <t>82000</t>
  </si>
  <si>
    <t>Εξοφλήσεις υποχρεώσεων από χρηματοδοτικές μισθώσεις (χρεολύσια)</t>
  </si>
  <si>
    <t>83000</t>
  </si>
  <si>
    <t>Μερίσματα πληρωθέντα</t>
  </si>
  <si>
    <t>83005</t>
  </si>
  <si>
    <t>Επιστροφή κεφαλαίου</t>
  </si>
  <si>
    <t>83100</t>
  </si>
  <si>
    <t>Χρηματοδοτικές ροές από διακοπείσες δραστηριότητες</t>
  </si>
  <si>
    <t>84000</t>
  </si>
  <si>
    <t>Σύνολο εισροών / (εκροών) από χρηματοδοτικές δραστηριότητες (γ)</t>
  </si>
  <si>
    <t>-2.929,70</t>
  </si>
  <si>
    <t>-1.470,37</t>
  </si>
  <si>
    <t>86000</t>
  </si>
  <si>
    <t>Καθαρή αύξηση / (μείωση) στα ταμειακά διαθέσιμα και ισοδύναμα περιόδου/χρήσης (α) + (β) + (γ)</t>
  </si>
  <si>
    <t>-1.899,78</t>
  </si>
  <si>
    <t>2.488,07</t>
  </si>
  <si>
    <t>87000</t>
  </si>
  <si>
    <t>Ταμειακά διαθέσιμα και ισοδύναμα έναρξης περιόδου/χρήσης</t>
  </si>
  <si>
    <t>4.179,12</t>
  </si>
  <si>
    <t>1.691,06</t>
  </si>
  <si>
    <t>88000</t>
  </si>
  <si>
    <t>Ταμειακά διαθέσιμα και ισοδύναμα λήξης περιόδου/χρήσης</t>
  </si>
  <si>
    <t>2.279,34</t>
  </si>
  <si>
    <t>Συγκεντρωτικά συνολικά έσοδα μετά από φόρους (συνεχιζόμενες και διακοπείσες δραστηριότητες</t>
  </si>
  <si>
    <t>Δείκτες Εξέλιξης Βασικών Οικονομικών Μεγεθών 2011-2014:</t>
  </si>
  <si>
    <t xml:space="preserve">Beta </t>
  </si>
  <si>
    <t>Rf</t>
  </si>
  <si>
    <t>MRP</t>
  </si>
  <si>
    <r>
      <rPr>
        <i/>
        <vertAlign val="superscript"/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Η Τελική Αξία (Υπολειμματική Αξία) της επιχείρησης υπολογίζεται ως η Παρούσα Αξία μίας Ράντας στο Διηνεκές</t>
    </r>
  </si>
  <si>
    <t>με βάση την υπόθεση ότι οι ΑΤΡΕ, θα αυξάνονται με ένα ετήσιο ρυθμό 0,75% από το 2014 και μετά</t>
  </si>
  <si>
    <r>
      <rPr>
        <i/>
        <vertAlign val="superscript"/>
        <sz val="10"/>
        <color indexed="8"/>
        <rFont val="Calibri"/>
        <family val="2"/>
      </rPr>
      <t>2</t>
    </r>
    <r>
      <rPr>
        <i/>
        <sz val="10"/>
        <color indexed="8"/>
        <rFont val="Calibri"/>
        <family val="2"/>
      </rPr>
      <t xml:space="preserve"> Αναμένουμε το επιτόκιο δανεισμού να μειωθεί σε 6% και να σταθεροποιηθεί στο επίπεδο αυτό τα επόμενα χρόνια</t>
    </r>
  </si>
  <si>
    <r>
      <rPr>
        <i/>
        <vertAlign val="superscript"/>
        <sz val="10"/>
        <color indexed="8"/>
        <rFont val="Calibri"/>
        <family val="2"/>
      </rPr>
      <t>4</t>
    </r>
    <r>
      <rPr>
        <i/>
        <sz val="10"/>
        <color indexed="8"/>
        <rFont val="Calibri"/>
        <family val="2"/>
      </rPr>
      <t xml:space="preserve"> Θεωρούμε Σταθερή Κεφαλαιακή διάρθρωση (με δεδομένο ότι η ΚΡΙ-ΚΡΙ εφαρμόζει τακτική χαμηλού δανεισμού</t>
    </r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</si>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</sst>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"/>
    <numFmt numFmtId="173" formatCode="&quot;€&quot;#,##0.00"/>
    <numFmt numFmtId="174" formatCode="#,##0.00\ &quot;€&quot;"/>
    <numFmt numFmtId="175" formatCode="#,##0\ &quot;€&quot;"/>
    <numFmt numFmtId="176" formatCode="#,##0.0000"/>
    <numFmt numFmtId="177" formatCode="&quot;€&quot;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name val="Calibri"/>
      <family val="2"/>
    </font>
    <font>
      <sz val="8"/>
      <name val="Calibri"/>
      <family val="2"/>
    </font>
    <font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8"/>
      <name val="Verdana"/>
      <family val="2"/>
    </font>
    <font>
      <b/>
      <sz val="8"/>
      <color indexed="9"/>
      <name val="Verdana"/>
      <family val="2"/>
    </font>
    <font>
      <u val="single"/>
      <sz val="11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8" fillId="32" borderId="0" xfId="0" applyFont="1" applyFill="1" applyAlignment="1">
      <alignment/>
    </xf>
    <xf numFmtId="4" fontId="9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4" fontId="9" fillId="32" borderId="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0" xfId="0" applyFont="1" applyFill="1" applyBorder="1" applyAlignment="1">
      <alignment horizontal="right"/>
    </xf>
    <xf numFmtId="10" fontId="9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4" fontId="9" fillId="32" borderId="12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/>
    </xf>
    <xf numFmtId="4" fontId="9" fillId="32" borderId="13" xfId="0" applyNumberFormat="1" applyFont="1" applyFill="1" applyBorder="1" applyAlignment="1">
      <alignment horizontal="left"/>
    </xf>
    <xf numFmtId="172" fontId="9" fillId="32" borderId="10" xfId="0" applyNumberFormat="1" applyFont="1" applyFill="1" applyBorder="1" applyAlignment="1">
      <alignment horizontal="right"/>
    </xf>
    <xf numFmtId="10" fontId="10" fillId="32" borderId="0" xfId="59" applyNumberFormat="1" applyFont="1" applyFill="1" applyAlignment="1">
      <alignment/>
    </xf>
    <xf numFmtId="4" fontId="8" fillId="3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4" fillId="0" borderId="0" xfId="0" applyFont="1" applyAlignment="1">
      <alignment/>
    </xf>
    <xf numFmtId="10" fontId="4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10" fontId="4" fillId="32" borderId="0" xfId="59" applyNumberFormat="1" applyFont="1" applyFill="1" applyAlignment="1">
      <alignment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10" fontId="12" fillId="32" borderId="0" xfId="59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0" fontId="12" fillId="33" borderId="0" xfId="59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10" fontId="12" fillId="33" borderId="14" xfId="59" applyNumberFormat="1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4" fontId="0" fillId="32" borderId="12" xfId="0" applyNumberFormat="1" applyFont="1" applyFill="1" applyBorder="1" applyAlignment="1">
      <alignment/>
    </xf>
    <xf numFmtId="172" fontId="0" fillId="32" borderId="15" xfId="0" applyNumberFormat="1" applyFont="1" applyFill="1" applyBorder="1" applyAlignment="1">
      <alignment/>
    </xf>
    <xf numFmtId="4" fontId="0" fillId="32" borderId="16" xfId="0" applyNumberFormat="1" applyFont="1" applyFill="1" applyBorder="1" applyAlignment="1">
      <alignment/>
    </xf>
    <xf numFmtId="10" fontId="0" fillId="32" borderId="17" xfId="59" applyNumberFormat="1" applyFont="1" applyFill="1" applyBorder="1" applyAlignment="1">
      <alignment/>
    </xf>
    <xf numFmtId="172" fontId="0" fillId="32" borderId="17" xfId="0" applyNumberFormat="1" applyFont="1" applyFill="1" applyBorder="1" applyAlignment="1">
      <alignment/>
    </xf>
    <xf numFmtId="4" fontId="0" fillId="32" borderId="13" xfId="0" applyNumberFormat="1" applyFont="1" applyFill="1" applyBorder="1" applyAlignment="1">
      <alignment/>
    </xf>
    <xf numFmtId="10" fontId="0" fillId="32" borderId="18" xfId="59" applyNumberFormat="1" applyFont="1" applyFill="1" applyBorder="1" applyAlignment="1">
      <alignment/>
    </xf>
    <xf numFmtId="4" fontId="0" fillId="32" borderId="19" xfId="0" applyNumberFormat="1" applyFont="1" applyFill="1" applyBorder="1" applyAlignment="1">
      <alignment horizontal="left"/>
    </xf>
    <xf numFmtId="3" fontId="0" fillId="32" borderId="20" xfId="0" applyNumberFormat="1" applyFont="1" applyFill="1" applyBorder="1" applyAlignment="1">
      <alignment horizontal="right"/>
    </xf>
    <xf numFmtId="172" fontId="0" fillId="32" borderId="0" xfId="0" applyNumberFormat="1" applyFont="1" applyFill="1" applyAlignment="1">
      <alignment/>
    </xf>
    <xf numFmtId="172" fontId="0" fillId="32" borderId="0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 horizontal="right" wrapText="1"/>
    </xf>
    <xf numFmtId="10" fontId="0" fillId="32" borderId="0" xfId="59" applyNumberFormat="1" applyFont="1" applyFill="1" applyAlignment="1">
      <alignment/>
    </xf>
    <xf numFmtId="4" fontId="0" fillId="32" borderId="10" xfId="0" applyNumberFormat="1" applyFont="1" applyFill="1" applyBorder="1" applyAlignment="1">
      <alignment/>
    </xf>
    <xf numFmtId="10" fontId="12" fillId="32" borderId="10" xfId="59" applyNumberFormat="1" applyFont="1" applyFill="1" applyBorder="1" applyAlignment="1">
      <alignment/>
    </xf>
    <xf numFmtId="3" fontId="0" fillId="32" borderId="0" xfId="0" applyNumberFormat="1" applyFont="1" applyFill="1" applyAlignment="1">
      <alignment/>
    </xf>
    <xf numFmtId="0" fontId="13" fillId="32" borderId="21" xfId="0" applyFont="1" applyFill="1" applyBorder="1" applyAlignment="1">
      <alignment vertical="top" wrapText="1"/>
    </xf>
    <xf numFmtId="3" fontId="13" fillId="32" borderId="0" xfId="0" applyNumberFormat="1" applyFont="1" applyFill="1" applyBorder="1" applyAlignment="1">
      <alignment horizontal="right" vertical="top" wrapText="1"/>
    </xf>
    <xf numFmtId="3" fontId="0" fillId="32" borderId="0" xfId="0" applyNumberFormat="1" applyFont="1" applyFill="1" applyBorder="1" applyAlignment="1">
      <alignment/>
    </xf>
    <xf numFmtId="0" fontId="8" fillId="32" borderId="22" xfId="0" applyFont="1" applyFill="1" applyBorder="1" applyAlignment="1">
      <alignment horizontal="center" vertical="top" wrapText="1"/>
    </xf>
    <xf numFmtId="172" fontId="0" fillId="32" borderId="23" xfId="0" applyNumberFormat="1" applyFont="1" applyFill="1" applyBorder="1" applyAlignment="1">
      <alignment horizontal="right" vertical="top" wrapText="1"/>
    </xf>
    <xf numFmtId="172" fontId="9" fillId="32" borderId="23" xfId="0" applyNumberFormat="1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justify" vertical="top" wrapText="1"/>
    </xf>
    <xf numFmtId="0" fontId="9" fillId="32" borderId="25" xfId="0" applyFont="1" applyFill="1" applyBorder="1" applyAlignment="1">
      <alignment horizontal="justify" vertical="top" wrapText="1"/>
    </xf>
    <xf numFmtId="0" fontId="14" fillId="20" borderId="26" xfId="0" applyFont="1" applyFill="1" applyBorder="1" applyAlignment="1">
      <alignment horizontal="center" vertical="top" wrapText="1"/>
    </xf>
    <xf numFmtId="173" fontId="14" fillId="20" borderId="27" xfId="0" applyNumberFormat="1" applyFont="1" applyFill="1" applyBorder="1" applyAlignment="1">
      <alignment horizontal="center" vertical="top" wrapText="1"/>
    </xf>
    <xf numFmtId="0" fontId="0" fillId="32" borderId="28" xfId="0" applyFont="1" applyFill="1" applyBorder="1" applyAlignment="1">
      <alignment horizontal="justify" vertical="top" wrapText="1"/>
    </xf>
    <xf numFmtId="172" fontId="0" fillId="32" borderId="29" xfId="0" applyNumberFormat="1" applyFont="1" applyFill="1" applyBorder="1" applyAlignment="1">
      <alignment horizontal="right" vertical="top" wrapText="1"/>
    </xf>
    <xf numFmtId="3" fontId="0" fillId="32" borderId="23" xfId="0" applyNumberFormat="1" applyFont="1" applyFill="1" applyBorder="1" applyAlignment="1">
      <alignment horizontal="right" vertical="top" wrapText="1"/>
    </xf>
    <xf numFmtId="0" fontId="9" fillId="32" borderId="30" xfId="0" applyFont="1" applyFill="1" applyBorder="1" applyAlignment="1">
      <alignment horizontal="justify" vertical="top" wrapText="1"/>
    </xf>
    <xf numFmtId="172" fontId="9" fillId="32" borderId="31" xfId="0" applyNumberFormat="1" applyFont="1" applyFill="1" applyBorder="1" applyAlignment="1">
      <alignment horizontal="right" vertical="top" wrapText="1"/>
    </xf>
    <xf numFmtId="0" fontId="1" fillId="32" borderId="32" xfId="0" applyFont="1" applyFill="1" applyBorder="1" applyAlignment="1">
      <alignment horizontal="justify" vertical="top" wrapText="1"/>
    </xf>
    <xf numFmtId="172" fontId="1" fillId="32" borderId="27" xfId="0" applyNumberFormat="1" applyFont="1" applyFill="1" applyBorder="1" applyAlignment="1">
      <alignment horizontal="right" vertical="top" wrapText="1"/>
    </xf>
    <xf numFmtId="0" fontId="1" fillId="32" borderId="26" xfId="0" applyFont="1" applyFill="1" applyBorder="1" applyAlignment="1">
      <alignment horizontal="justify" vertical="top" wrapText="1"/>
    </xf>
    <xf numFmtId="172" fontId="1" fillId="32" borderId="33" xfId="0" applyNumberFormat="1" applyFont="1" applyFill="1" applyBorder="1" applyAlignment="1">
      <alignment horizontal="right" vertical="top" wrapText="1"/>
    </xf>
    <xf numFmtId="0" fontId="9" fillId="32" borderId="34" xfId="0" applyFont="1" applyFill="1" applyBorder="1" applyAlignment="1">
      <alignment horizontal="justify" vertical="top" wrapText="1"/>
    </xf>
    <xf numFmtId="172" fontId="9" fillId="32" borderId="27" xfId="0" applyNumberFormat="1" applyFont="1" applyFill="1" applyBorder="1" applyAlignment="1">
      <alignment horizontal="right" vertical="top" wrapText="1"/>
    </xf>
    <xf numFmtId="172" fontId="0" fillId="32" borderId="22" xfId="0" applyNumberFormat="1" applyFont="1" applyFill="1" applyBorder="1" applyAlignment="1">
      <alignment horizontal="right" vertical="top" wrapText="1"/>
    </xf>
    <xf numFmtId="172" fontId="0" fillId="32" borderId="25" xfId="0" applyNumberFormat="1" applyFont="1" applyFill="1" applyBorder="1" applyAlignment="1">
      <alignment horizontal="right" vertical="top" wrapText="1"/>
    </xf>
    <xf numFmtId="172" fontId="0" fillId="33" borderId="35" xfId="0" applyNumberFormat="1" applyFont="1" applyFill="1" applyBorder="1" applyAlignment="1">
      <alignment horizontal="right" vertical="top" wrapText="1"/>
    </xf>
    <xf numFmtId="0" fontId="0" fillId="33" borderId="28" xfId="0" applyFont="1" applyFill="1" applyBorder="1" applyAlignment="1">
      <alignment horizontal="justify" vertical="top" wrapText="1"/>
    </xf>
    <xf numFmtId="0" fontId="8" fillId="32" borderId="29" xfId="0" applyFont="1" applyFill="1" applyBorder="1" applyAlignment="1">
      <alignment horizontal="center" vertical="top" wrapText="1"/>
    </xf>
    <xf numFmtId="0" fontId="0" fillId="32" borderId="36" xfId="0" applyFont="1" applyFill="1" applyBorder="1" applyAlignment="1">
      <alignment horizontal="justify" vertical="top" wrapText="1"/>
    </xf>
    <xf numFmtId="0" fontId="9" fillId="32" borderId="28" xfId="0" applyFont="1" applyFill="1" applyBorder="1" applyAlignment="1">
      <alignment horizontal="justify" vertical="top" wrapText="1"/>
    </xf>
    <xf numFmtId="4" fontId="15" fillId="33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0" fillId="34" borderId="0" xfId="0" applyFont="1" applyFill="1" applyAlignment="1">
      <alignment horizontal="center" wrapText="1"/>
    </xf>
    <xf numFmtId="0" fontId="18" fillId="32" borderId="37" xfId="0" applyFont="1" applyFill="1" applyBorder="1" applyAlignment="1">
      <alignment wrapText="1"/>
    </xf>
    <xf numFmtId="0" fontId="18" fillId="32" borderId="37" xfId="0" applyFont="1" applyFill="1" applyBorder="1" applyAlignment="1">
      <alignment horizontal="right" wrapText="1"/>
    </xf>
    <xf numFmtId="4" fontId="18" fillId="32" borderId="37" xfId="0" applyNumberFormat="1" applyFont="1" applyFill="1" applyBorder="1" applyAlignment="1">
      <alignment horizontal="right" wrapText="1"/>
    </xf>
    <xf numFmtId="0" fontId="20" fillId="34" borderId="38" xfId="0" applyFont="1" applyFill="1" applyBorder="1" applyAlignment="1">
      <alignment horizontal="center" wrapText="1"/>
    </xf>
    <xf numFmtId="0" fontId="20" fillId="34" borderId="39" xfId="0" applyFont="1" applyFill="1" applyBorder="1" applyAlignment="1">
      <alignment horizontal="center" wrapText="1"/>
    </xf>
    <xf numFmtId="172" fontId="0" fillId="32" borderId="40" xfId="0" applyNumberFormat="1" applyFont="1" applyFill="1" applyBorder="1" applyAlignment="1">
      <alignment horizontal="right" vertical="top" wrapText="1"/>
    </xf>
    <xf numFmtId="3" fontId="0" fillId="32" borderId="41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35" borderId="0" xfId="0" applyFont="1" applyFill="1" applyAlignment="1">
      <alignment/>
    </xf>
    <xf numFmtId="10" fontId="0" fillId="35" borderId="0" xfId="0" applyNumberFormat="1" applyFont="1" applyFill="1" applyAlignment="1">
      <alignment/>
    </xf>
    <xf numFmtId="10" fontId="1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10" fontId="0" fillId="35" borderId="0" xfId="0" applyNumberFormat="1" applyFont="1" applyFill="1" applyBorder="1" applyAlignment="1">
      <alignment/>
    </xf>
    <xf numFmtId="4" fontId="0" fillId="35" borderId="16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10" fontId="1" fillId="35" borderId="17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0" fontId="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10" fontId="12" fillId="36" borderId="12" xfId="59" applyNumberFormat="1" applyFont="1" applyFill="1" applyBorder="1" applyAlignment="1">
      <alignment/>
    </xf>
    <xf numFmtId="4" fontId="0" fillId="36" borderId="42" xfId="0" applyNumberFormat="1" applyFont="1" applyFill="1" applyBorder="1" applyAlignment="1">
      <alignment/>
    </xf>
    <xf numFmtId="0" fontId="0" fillId="36" borderId="42" xfId="0" applyFont="1" applyFill="1" applyBorder="1" applyAlignment="1">
      <alignment/>
    </xf>
    <xf numFmtId="10" fontId="0" fillId="36" borderId="42" xfId="0" applyNumberFormat="1" applyFont="1" applyFill="1" applyBorder="1" applyAlignment="1">
      <alignment/>
    </xf>
    <xf numFmtId="10" fontId="0" fillId="36" borderId="15" xfId="0" applyNumberFormat="1" applyFont="1" applyFill="1" applyBorder="1" applyAlignment="1">
      <alignment/>
    </xf>
    <xf numFmtId="10" fontId="12" fillId="35" borderId="0" xfId="59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19" fillId="32" borderId="43" xfId="0" applyFont="1" applyFill="1" applyBorder="1" applyAlignment="1">
      <alignment horizontal="left" vertical="center" wrapText="1"/>
    </xf>
    <xf numFmtId="0" fontId="19" fillId="32" borderId="44" xfId="0" applyFont="1" applyFill="1" applyBorder="1" applyAlignment="1">
      <alignment horizontal="left" vertical="center" wrapText="1"/>
    </xf>
    <xf numFmtId="0" fontId="19" fillId="32" borderId="45" xfId="0" applyFont="1" applyFill="1" applyBorder="1" applyAlignment="1">
      <alignment horizontal="left" vertical="center" wrapText="1"/>
    </xf>
    <xf numFmtId="14" fontId="20" fillId="34" borderId="0" xfId="0" applyNumberFormat="1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46</xdr:row>
      <xdr:rowOff>104775</xdr:rowOff>
    </xdr:to>
    <xdr:pic>
      <xdr:nvPicPr>
        <xdr:cNvPr id="1" name="Picture 1" descr="%CE%BA%CF%81%CE%B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82025" cy="886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105">
      <selection activeCell="A65" sqref="A65:N65"/>
    </sheetView>
  </sheetViews>
  <sheetFormatPr defaultColWidth="8.8515625" defaultRowHeight="15"/>
  <cols>
    <col min="1" max="1" width="8.8515625" style="0" customWidth="1"/>
    <col min="2" max="2" width="52.00390625" style="0" customWidth="1"/>
    <col min="3" max="3" width="15.8515625" style="0" customWidth="1"/>
    <col min="4" max="4" width="14.7109375" style="0" customWidth="1"/>
    <col min="5" max="5" width="12.7109375" style="0" customWidth="1"/>
    <col min="6" max="6" width="13.00390625" style="0" customWidth="1"/>
    <col min="7" max="7" width="8.8515625" style="0" customWidth="1"/>
    <col min="8" max="8" width="13.7109375" style="0" customWidth="1"/>
  </cols>
  <sheetData>
    <row r="1" ht="15">
      <c r="A1" s="85"/>
    </row>
    <row r="52" ht="15.75" thickBot="1"/>
    <row r="53" spans="1:4" ht="21" customHeight="1">
      <c r="A53" s="119" t="s">
        <v>86</v>
      </c>
      <c r="B53" s="120"/>
      <c r="C53" s="120"/>
      <c r="D53" s="121"/>
    </row>
    <row r="54" spans="1:4" ht="15">
      <c r="A54" s="91"/>
      <c r="B54" s="87"/>
      <c r="C54" s="87" t="s">
        <v>87</v>
      </c>
      <c r="D54" s="92" t="s">
        <v>88</v>
      </c>
    </row>
    <row r="55" spans="1:4" ht="24" thickBot="1">
      <c r="A55" s="88" t="s">
        <v>89</v>
      </c>
      <c r="B55" s="88" t="s">
        <v>90</v>
      </c>
      <c r="C55" s="89" t="s">
        <v>91</v>
      </c>
      <c r="D55" s="89" t="s">
        <v>92</v>
      </c>
    </row>
    <row r="56" spans="1:4" ht="24" thickBot="1">
      <c r="A56" s="88" t="s">
        <v>93</v>
      </c>
      <c r="B56" s="88" t="s">
        <v>240</v>
      </c>
      <c r="C56" s="89" t="s">
        <v>94</v>
      </c>
      <c r="D56" s="89" t="s">
        <v>95</v>
      </c>
    </row>
    <row r="57" spans="1:4" ht="15.75" thickBot="1">
      <c r="A57" s="88" t="s">
        <v>96</v>
      </c>
      <c r="B57" s="88" t="s">
        <v>97</v>
      </c>
      <c r="C57" s="89" t="s">
        <v>98</v>
      </c>
      <c r="D57" s="89" t="s">
        <v>99</v>
      </c>
    </row>
    <row r="58" spans="1:4" ht="15.75" thickBot="1">
      <c r="A58" s="88" t="s">
        <v>100</v>
      </c>
      <c r="B58" s="88" t="s">
        <v>97</v>
      </c>
      <c r="C58" s="89" t="s">
        <v>101</v>
      </c>
      <c r="D58" s="89" t="s">
        <v>99</v>
      </c>
    </row>
    <row r="59" spans="1:4" ht="15.75" thickBot="1">
      <c r="A59" s="88" t="s">
        <v>102</v>
      </c>
      <c r="B59" s="88" t="s">
        <v>103</v>
      </c>
      <c r="C59" s="89" t="s">
        <v>104</v>
      </c>
      <c r="D59" s="89" t="s">
        <v>99</v>
      </c>
    </row>
    <row r="60" spans="1:4" ht="15" customHeight="1" thickBot="1">
      <c r="A60" s="88" t="s">
        <v>105</v>
      </c>
      <c r="B60" s="88" t="s">
        <v>106</v>
      </c>
      <c r="C60" s="89" t="s">
        <v>99</v>
      </c>
      <c r="D60" s="89" t="s">
        <v>107</v>
      </c>
    </row>
    <row r="61" spans="1:4" ht="15.75" thickBot="1">
      <c r="A61" s="88" t="s">
        <v>108</v>
      </c>
      <c r="B61" s="88" t="s">
        <v>109</v>
      </c>
      <c r="C61" s="89" t="s">
        <v>99</v>
      </c>
      <c r="D61" s="89" t="s">
        <v>99</v>
      </c>
    </row>
    <row r="62" spans="1:4" ht="15" customHeight="1" thickBot="1">
      <c r="A62" s="88" t="s">
        <v>110</v>
      </c>
      <c r="B62" s="88" t="s">
        <v>111</v>
      </c>
      <c r="C62" s="89" t="s">
        <v>112</v>
      </c>
      <c r="D62" s="89" t="s">
        <v>91</v>
      </c>
    </row>
    <row r="64" ht="15.75" thickBot="1">
      <c r="A64" s="86"/>
    </row>
    <row r="65" spans="1:14" ht="15">
      <c r="A65" s="119" t="s">
        <v>54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1"/>
    </row>
    <row r="66" spans="1:8" ht="15">
      <c r="A66" s="91"/>
      <c r="B66" s="87"/>
      <c r="C66" s="122">
        <v>40179</v>
      </c>
      <c r="D66" s="122"/>
      <c r="E66" s="122"/>
      <c r="F66" s="122">
        <v>39814</v>
      </c>
      <c r="G66" s="122"/>
      <c r="H66" s="122"/>
    </row>
    <row r="67" spans="1:8" ht="15">
      <c r="A67" s="91"/>
      <c r="B67" s="87"/>
      <c r="C67" s="122">
        <v>40543</v>
      </c>
      <c r="D67" s="122"/>
      <c r="E67" s="122"/>
      <c r="F67" s="122">
        <v>40178</v>
      </c>
      <c r="G67" s="122"/>
      <c r="H67" s="122"/>
    </row>
    <row r="68" spans="1:8" ht="15">
      <c r="A68" s="91" t="s">
        <v>55</v>
      </c>
      <c r="B68" s="87" t="s">
        <v>56</v>
      </c>
      <c r="C68" s="87" t="s">
        <v>57</v>
      </c>
      <c r="D68" s="87" t="s">
        <v>58</v>
      </c>
      <c r="E68" s="87" t="s">
        <v>59</v>
      </c>
      <c r="F68" s="87" t="s">
        <v>57</v>
      </c>
      <c r="G68" s="87" t="s">
        <v>58</v>
      </c>
      <c r="H68" s="87" t="s">
        <v>59</v>
      </c>
    </row>
    <row r="69" spans="1:8" ht="15.75" thickBot="1">
      <c r="A69" s="88">
        <v>26000</v>
      </c>
      <c r="B69" s="88" t="s">
        <v>60</v>
      </c>
      <c r="C69" s="90">
        <v>45718.8</v>
      </c>
      <c r="D69" s="89"/>
      <c r="E69" s="90">
        <v>45718.8</v>
      </c>
      <c r="F69" s="90">
        <v>38678.46</v>
      </c>
      <c r="G69" s="89"/>
      <c r="H69" s="90">
        <v>38678.46</v>
      </c>
    </row>
    <row r="70" spans="1:8" ht="15.75" thickBot="1">
      <c r="A70" s="88">
        <v>27000</v>
      </c>
      <c r="B70" s="88" t="s">
        <v>61</v>
      </c>
      <c r="C70" s="90">
        <v>17531.19</v>
      </c>
      <c r="D70" s="89"/>
      <c r="E70" s="90">
        <v>17531.19</v>
      </c>
      <c r="F70" s="90">
        <v>17708.97</v>
      </c>
      <c r="G70" s="89"/>
      <c r="H70" s="90">
        <v>17708.97</v>
      </c>
    </row>
    <row r="71" spans="1:8" ht="24" thickBot="1">
      <c r="A71" s="88">
        <v>28000</v>
      </c>
      <c r="B71" s="88" t="s">
        <v>62</v>
      </c>
      <c r="C71" s="90">
        <v>3184.83</v>
      </c>
      <c r="D71" s="89"/>
      <c r="E71" s="90">
        <v>3184.83</v>
      </c>
      <c r="F71" s="90">
        <v>3756.96</v>
      </c>
      <c r="G71" s="89"/>
      <c r="H71" s="90">
        <v>3756.96</v>
      </c>
    </row>
    <row r="72" spans="1:8" ht="15.75" thickBot="1">
      <c r="A72" s="88">
        <v>30000</v>
      </c>
      <c r="B72" s="88" t="s">
        <v>63</v>
      </c>
      <c r="C72" s="90">
        <v>3120.8</v>
      </c>
      <c r="D72" s="89"/>
      <c r="E72" s="90">
        <v>3120.8</v>
      </c>
      <c r="F72" s="90">
        <v>3725.14</v>
      </c>
      <c r="G72" s="89"/>
      <c r="H72" s="90">
        <v>3725.14</v>
      </c>
    </row>
    <row r="73" spans="1:8" ht="15.75" thickBot="1">
      <c r="A73" s="88">
        <v>32000</v>
      </c>
      <c r="B73" s="88" t="s">
        <v>64</v>
      </c>
      <c r="C73" s="90">
        <v>2763.97</v>
      </c>
      <c r="D73" s="89"/>
      <c r="E73" s="90">
        <v>2763.97</v>
      </c>
      <c r="F73" s="90">
        <v>3284.79</v>
      </c>
      <c r="G73" s="89"/>
      <c r="H73" s="90">
        <v>3284.79</v>
      </c>
    </row>
    <row r="74" spans="1:8" ht="15.75" thickBot="1">
      <c r="A74" s="88">
        <v>34000</v>
      </c>
      <c r="B74" s="88" t="s">
        <v>65</v>
      </c>
      <c r="C74" s="89"/>
      <c r="D74" s="89"/>
      <c r="E74" s="89" t="s">
        <v>66</v>
      </c>
      <c r="F74" s="89"/>
      <c r="G74" s="89"/>
      <c r="H74" s="89" t="s">
        <v>66</v>
      </c>
    </row>
    <row r="75" spans="1:8" ht="15.75" thickBot="1">
      <c r="A75" s="88" t="s">
        <v>67</v>
      </c>
      <c r="B75" s="88" t="s">
        <v>68</v>
      </c>
      <c r="C75" s="89"/>
      <c r="D75" s="89"/>
      <c r="E75" s="89" t="s">
        <v>66</v>
      </c>
      <c r="F75" s="89"/>
      <c r="G75" s="89"/>
      <c r="H75" s="89" t="s">
        <v>66</v>
      </c>
    </row>
    <row r="76" spans="1:8" ht="15.75" thickBot="1">
      <c r="A76" s="88" t="s">
        <v>69</v>
      </c>
      <c r="B76" s="88" t="s">
        <v>70</v>
      </c>
      <c r="C76" s="89" t="s">
        <v>71</v>
      </c>
      <c r="D76" s="89"/>
      <c r="E76" s="89" t="s">
        <v>71</v>
      </c>
      <c r="F76" s="89" t="s">
        <v>66</v>
      </c>
      <c r="G76" s="89"/>
      <c r="H76" s="89" t="s">
        <v>66</v>
      </c>
    </row>
    <row r="77" spans="1:8" ht="15.75" thickBot="1">
      <c r="A77" s="88" t="s">
        <v>72</v>
      </c>
      <c r="B77" s="88" t="s">
        <v>73</v>
      </c>
      <c r="C77" s="89" t="s">
        <v>74</v>
      </c>
      <c r="D77" s="89" t="s">
        <v>66</v>
      </c>
      <c r="E77" s="89" t="s">
        <v>74</v>
      </c>
      <c r="F77" s="89" t="s">
        <v>75</v>
      </c>
      <c r="G77" s="89" t="s">
        <v>66</v>
      </c>
      <c r="H77" s="89" t="s">
        <v>75</v>
      </c>
    </row>
    <row r="78" spans="1:8" ht="15.75" thickBot="1">
      <c r="A78" s="88" t="s">
        <v>76</v>
      </c>
      <c r="B78" s="88" t="s">
        <v>65</v>
      </c>
      <c r="C78" s="89"/>
      <c r="D78" s="89"/>
      <c r="E78" s="89" t="s">
        <v>66</v>
      </c>
      <c r="F78" s="89"/>
      <c r="G78" s="89"/>
      <c r="H78" s="89"/>
    </row>
    <row r="79" spans="1:8" ht="15.75" thickBot="1">
      <c r="A79" s="88" t="s">
        <v>77</v>
      </c>
      <c r="B79" s="88" t="s">
        <v>68</v>
      </c>
      <c r="C79" s="89"/>
      <c r="D79" s="89"/>
      <c r="E79" s="89" t="s">
        <v>66</v>
      </c>
      <c r="F79" s="89"/>
      <c r="G79" s="89"/>
      <c r="H79" s="89"/>
    </row>
    <row r="80" spans="1:8" ht="15.75" thickBot="1">
      <c r="A80" s="88" t="s">
        <v>78</v>
      </c>
      <c r="B80" s="88" t="s">
        <v>79</v>
      </c>
      <c r="C80" s="89" t="s">
        <v>80</v>
      </c>
      <c r="D80" s="89"/>
      <c r="E80" s="89" t="s">
        <v>80</v>
      </c>
      <c r="F80" s="89" t="s">
        <v>81</v>
      </c>
      <c r="G80" s="89"/>
      <c r="H80" s="89" t="s">
        <v>81</v>
      </c>
    </row>
    <row r="81" spans="1:8" ht="24" thickBot="1">
      <c r="A81" s="88" t="s">
        <v>82</v>
      </c>
      <c r="B81" s="88" t="s">
        <v>83</v>
      </c>
      <c r="C81" s="89" t="s">
        <v>84</v>
      </c>
      <c r="D81" s="89"/>
      <c r="E81" s="89" t="s">
        <v>84</v>
      </c>
      <c r="F81" s="89" t="s">
        <v>85</v>
      </c>
      <c r="G81" s="89"/>
      <c r="H81" s="89" t="s">
        <v>85</v>
      </c>
    </row>
    <row r="82" ht="15.75" thickBot="1"/>
    <row r="83" spans="1:4" ht="15">
      <c r="A83" s="119" t="s">
        <v>113</v>
      </c>
      <c r="B83" s="120"/>
      <c r="C83" s="120"/>
      <c r="D83" s="121"/>
    </row>
    <row r="84" spans="1:4" ht="15">
      <c r="A84" s="91"/>
      <c r="B84" s="87"/>
      <c r="C84" s="87" t="s">
        <v>114</v>
      </c>
      <c r="D84" s="92" t="s">
        <v>115</v>
      </c>
    </row>
    <row r="85" spans="1:4" ht="15">
      <c r="A85" s="91"/>
      <c r="B85" s="87"/>
      <c r="C85" s="87" t="s">
        <v>87</v>
      </c>
      <c r="D85" s="92" t="s">
        <v>88</v>
      </c>
    </row>
    <row r="86" spans="1:4" ht="15.75" thickBot="1">
      <c r="A86" s="88" t="s">
        <v>116</v>
      </c>
      <c r="B86" s="88" t="s">
        <v>117</v>
      </c>
      <c r="C86" s="89"/>
      <c r="D86" s="89"/>
    </row>
    <row r="87" spans="1:4" ht="15.75" thickBot="1">
      <c r="A87" s="88" t="s">
        <v>118</v>
      </c>
      <c r="B87" s="88" t="s">
        <v>119</v>
      </c>
      <c r="C87" s="89" t="s">
        <v>120</v>
      </c>
      <c r="D87" s="89" t="s">
        <v>121</v>
      </c>
    </row>
    <row r="88" spans="1:4" ht="15.75" thickBot="1">
      <c r="A88" s="88" t="s">
        <v>122</v>
      </c>
      <c r="B88" s="88" t="s">
        <v>123</v>
      </c>
      <c r="C88" s="89" t="s">
        <v>99</v>
      </c>
      <c r="D88" s="89" t="s">
        <v>99</v>
      </c>
    </row>
    <row r="89" spans="1:4" ht="15.75" thickBot="1">
      <c r="A89" s="88" t="s">
        <v>124</v>
      </c>
      <c r="B89" s="88" t="s">
        <v>125</v>
      </c>
      <c r="C89" s="89"/>
      <c r="D89" s="89"/>
    </row>
    <row r="90" spans="1:4" ht="15.75" thickBot="1">
      <c r="A90" s="88" t="s">
        <v>126</v>
      </c>
      <c r="B90" s="88" t="s">
        <v>2</v>
      </c>
      <c r="C90" s="89" t="s">
        <v>127</v>
      </c>
      <c r="D90" s="89" t="s">
        <v>128</v>
      </c>
    </row>
    <row r="91" spans="1:4" ht="15.75" thickBot="1">
      <c r="A91" s="88" t="s">
        <v>129</v>
      </c>
      <c r="B91" s="88" t="s">
        <v>130</v>
      </c>
      <c r="C91" s="89" t="s">
        <v>99</v>
      </c>
      <c r="D91" s="89" t="s">
        <v>99</v>
      </c>
    </row>
    <row r="92" spans="1:4" ht="15.75" thickBot="1">
      <c r="A92" s="88" t="s">
        <v>131</v>
      </c>
      <c r="B92" s="88" t="s">
        <v>132</v>
      </c>
      <c r="C92" s="89" t="s">
        <v>133</v>
      </c>
      <c r="D92" s="89" t="s">
        <v>134</v>
      </c>
    </row>
    <row r="93" spans="1:4" ht="15.75" thickBot="1">
      <c r="A93" s="88" t="s">
        <v>135</v>
      </c>
      <c r="B93" s="88" t="s">
        <v>136</v>
      </c>
      <c r="C93" s="89" t="s">
        <v>137</v>
      </c>
      <c r="D93" s="89" t="s">
        <v>99</v>
      </c>
    </row>
    <row r="94" spans="1:4" ht="24" thickBot="1">
      <c r="A94" s="88" t="s">
        <v>138</v>
      </c>
      <c r="B94" s="88" t="s">
        <v>139</v>
      </c>
      <c r="C94" s="89" t="s">
        <v>140</v>
      </c>
      <c r="D94" s="89" t="s">
        <v>141</v>
      </c>
    </row>
    <row r="95" spans="1:4" ht="15.75" thickBot="1">
      <c r="A95" s="88" t="s">
        <v>142</v>
      </c>
      <c r="B95" s="88" t="s">
        <v>143</v>
      </c>
      <c r="C95" s="89" t="s">
        <v>144</v>
      </c>
      <c r="D95" s="89" t="s">
        <v>145</v>
      </c>
    </row>
    <row r="96" spans="1:4" ht="24" thickBot="1">
      <c r="A96" s="88" t="s">
        <v>146</v>
      </c>
      <c r="B96" s="88" t="s">
        <v>147</v>
      </c>
      <c r="C96" s="89"/>
      <c r="D96" s="89"/>
    </row>
    <row r="97" spans="1:4" ht="15.75" thickBot="1">
      <c r="A97" s="88" t="s">
        <v>148</v>
      </c>
      <c r="B97" s="88" t="s">
        <v>149</v>
      </c>
      <c r="C97" s="89" t="s">
        <v>150</v>
      </c>
      <c r="D97" s="89" t="s">
        <v>151</v>
      </c>
    </row>
    <row r="98" spans="1:4" ht="15.75" thickBot="1">
      <c r="A98" s="88" t="s">
        <v>152</v>
      </c>
      <c r="B98" s="88" t="s">
        <v>153</v>
      </c>
      <c r="C98" s="89" t="s">
        <v>154</v>
      </c>
      <c r="D98" s="89" t="s">
        <v>155</v>
      </c>
    </row>
    <row r="99" spans="1:4" ht="15.75" thickBot="1">
      <c r="A99" s="88" t="s">
        <v>156</v>
      </c>
      <c r="B99" s="88" t="s">
        <v>157</v>
      </c>
      <c r="C99" s="89" t="s">
        <v>158</v>
      </c>
      <c r="D99" s="89" t="s">
        <v>159</v>
      </c>
    </row>
    <row r="100" spans="1:4" ht="15.75" thickBot="1">
      <c r="A100" s="88" t="s">
        <v>160</v>
      </c>
      <c r="B100" s="88" t="s">
        <v>53</v>
      </c>
      <c r="C100" s="89"/>
      <c r="D100" s="89"/>
    </row>
    <row r="101" spans="1:4" ht="15.75" thickBot="1">
      <c r="A101" s="88" t="s">
        <v>161</v>
      </c>
      <c r="B101" s="88" t="s">
        <v>162</v>
      </c>
      <c r="C101" s="89" t="s">
        <v>163</v>
      </c>
      <c r="D101" s="89" t="s">
        <v>164</v>
      </c>
    </row>
    <row r="102" spans="1:4" ht="15.75" thickBot="1">
      <c r="A102" s="88" t="s">
        <v>165</v>
      </c>
      <c r="B102" s="88" t="s">
        <v>166</v>
      </c>
      <c r="C102" s="89" t="s">
        <v>167</v>
      </c>
      <c r="D102" s="89" t="s">
        <v>168</v>
      </c>
    </row>
    <row r="103" spans="1:4" ht="15.75" thickBot="1">
      <c r="A103" s="88" t="s">
        <v>169</v>
      </c>
      <c r="B103" s="88" t="s">
        <v>170</v>
      </c>
      <c r="C103" s="89" t="s">
        <v>99</v>
      </c>
      <c r="D103" s="89" t="s">
        <v>99</v>
      </c>
    </row>
    <row r="104" spans="1:4" ht="15.75" thickBot="1">
      <c r="A104" s="88" t="s">
        <v>171</v>
      </c>
      <c r="B104" s="88" t="s">
        <v>172</v>
      </c>
      <c r="C104" s="89" t="s">
        <v>173</v>
      </c>
      <c r="D104" s="89" t="s">
        <v>174</v>
      </c>
    </row>
    <row r="105" spans="1:4" ht="15.75" thickBot="1">
      <c r="A105" s="88" t="s">
        <v>175</v>
      </c>
      <c r="B105" s="88" t="s">
        <v>176</v>
      </c>
      <c r="C105" s="89"/>
      <c r="D105" s="89"/>
    </row>
    <row r="106" spans="1:4" ht="24" thickBot="1">
      <c r="A106" s="88" t="s">
        <v>177</v>
      </c>
      <c r="B106" s="88" t="s">
        <v>178</v>
      </c>
      <c r="C106" s="89" t="s">
        <v>179</v>
      </c>
      <c r="D106" s="89" t="s">
        <v>99</v>
      </c>
    </row>
    <row r="107" spans="1:4" ht="15.75" thickBot="1">
      <c r="A107" s="88" t="s">
        <v>180</v>
      </c>
      <c r="B107" s="88" t="s">
        <v>181</v>
      </c>
      <c r="C107" s="89" t="s">
        <v>182</v>
      </c>
      <c r="D107" s="89" t="s">
        <v>183</v>
      </c>
    </row>
    <row r="108" spans="1:4" ht="15.75" thickBot="1">
      <c r="A108" s="88" t="s">
        <v>184</v>
      </c>
      <c r="B108" s="88" t="s">
        <v>185</v>
      </c>
      <c r="C108" s="89" t="s">
        <v>186</v>
      </c>
      <c r="D108" s="89" t="s">
        <v>187</v>
      </c>
    </row>
    <row r="109" spans="1:4" ht="15.75" thickBot="1">
      <c r="A109" s="88" t="s">
        <v>188</v>
      </c>
      <c r="B109" s="88" t="s">
        <v>189</v>
      </c>
      <c r="C109" s="89" t="s">
        <v>190</v>
      </c>
      <c r="D109" s="89" t="s">
        <v>191</v>
      </c>
    </row>
    <row r="110" spans="1:4" ht="15.75" thickBot="1">
      <c r="A110" s="88" t="s">
        <v>192</v>
      </c>
      <c r="B110" s="88" t="s">
        <v>193</v>
      </c>
      <c r="C110" s="89" t="s">
        <v>194</v>
      </c>
      <c r="D110" s="89" t="s">
        <v>195</v>
      </c>
    </row>
    <row r="111" spans="1:4" ht="15.75" thickBot="1">
      <c r="A111" s="88" t="s">
        <v>196</v>
      </c>
      <c r="B111" s="88" t="s">
        <v>197</v>
      </c>
      <c r="C111" s="89" t="s">
        <v>99</v>
      </c>
      <c r="D111" s="89" t="s">
        <v>99</v>
      </c>
    </row>
    <row r="112" spans="1:4" ht="15.75" thickBot="1">
      <c r="A112" s="88" t="s">
        <v>198</v>
      </c>
      <c r="B112" s="88" t="s">
        <v>199</v>
      </c>
      <c r="C112" s="89" t="s">
        <v>99</v>
      </c>
      <c r="D112" s="89" t="s">
        <v>99</v>
      </c>
    </row>
    <row r="113" spans="1:4" ht="15.75" thickBot="1">
      <c r="A113" s="88" t="s">
        <v>200</v>
      </c>
      <c r="B113" s="88" t="s">
        <v>201</v>
      </c>
      <c r="C113" s="89" t="s">
        <v>202</v>
      </c>
      <c r="D113" s="89" t="s">
        <v>203</v>
      </c>
    </row>
    <row r="114" spans="1:4" ht="15.75" thickBot="1">
      <c r="A114" s="88" t="s">
        <v>204</v>
      </c>
      <c r="B114" s="88" t="s">
        <v>205</v>
      </c>
      <c r="C114" s="89"/>
      <c r="D114" s="89"/>
    </row>
    <row r="115" spans="1:4" ht="15.75" thickBot="1">
      <c r="A115" s="88" t="s">
        <v>206</v>
      </c>
      <c r="B115" s="88" t="s">
        <v>207</v>
      </c>
      <c r="C115" s="89" t="s">
        <v>99</v>
      </c>
      <c r="D115" s="89" t="s">
        <v>99</v>
      </c>
    </row>
    <row r="116" spans="1:4" ht="15.75" thickBot="1">
      <c r="A116" s="88" t="s">
        <v>208</v>
      </c>
      <c r="B116" s="88" t="s">
        <v>209</v>
      </c>
      <c r="C116" s="89" t="s">
        <v>99</v>
      </c>
      <c r="D116" s="89" t="s">
        <v>99</v>
      </c>
    </row>
    <row r="117" spans="1:4" ht="15.75" thickBot="1">
      <c r="A117" s="88" t="s">
        <v>210</v>
      </c>
      <c r="B117" s="88" t="s">
        <v>211</v>
      </c>
      <c r="C117" s="89" t="s">
        <v>212</v>
      </c>
      <c r="D117" s="89" t="s">
        <v>99</v>
      </c>
    </row>
    <row r="118" spans="1:4" ht="15.75" thickBot="1">
      <c r="A118" s="88" t="s">
        <v>213</v>
      </c>
      <c r="B118" s="88" t="s">
        <v>214</v>
      </c>
      <c r="C118" s="89" t="s">
        <v>215</v>
      </c>
      <c r="D118" s="89" t="s">
        <v>216</v>
      </c>
    </row>
    <row r="119" spans="1:4" ht="24" thickBot="1">
      <c r="A119" s="88" t="s">
        <v>217</v>
      </c>
      <c r="B119" s="88" t="s">
        <v>218</v>
      </c>
      <c r="C119" s="89" t="s">
        <v>99</v>
      </c>
      <c r="D119" s="89" t="s">
        <v>99</v>
      </c>
    </row>
    <row r="120" spans="1:4" ht="15.75" thickBot="1">
      <c r="A120" s="88" t="s">
        <v>219</v>
      </c>
      <c r="B120" s="88" t="s">
        <v>220</v>
      </c>
      <c r="C120" s="89" t="s">
        <v>99</v>
      </c>
      <c r="D120" s="89" t="s">
        <v>107</v>
      </c>
    </row>
    <row r="121" spans="1:4" ht="15.75" thickBot="1">
      <c r="A121" s="88" t="s">
        <v>221</v>
      </c>
      <c r="B121" s="88" t="s">
        <v>222</v>
      </c>
      <c r="C121" s="89" t="s">
        <v>98</v>
      </c>
      <c r="D121" s="89" t="s">
        <v>99</v>
      </c>
    </row>
    <row r="122" spans="1:4" ht="15.75" thickBot="1">
      <c r="A122" s="88" t="s">
        <v>223</v>
      </c>
      <c r="B122" s="88" t="s">
        <v>224</v>
      </c>
      <c r="C122" s="89" t="s">
        <v>99</v>
      </c>
      <c r="D122" s="89" t="s">
        <v>99</v>
      </c>
    </row>
    <row r="123" spans="1:4" ht="24" thickBot="1">
      <c r="A123" s="88" t="s">
        <v>225</v>
      </c>
      <c r="B123" s="88" t="s">
        <v>226</v>
      </c>
      <c r="C123" s="89" t="s">
        <v>227</v>
      </c>
      <c r="D123" s="89" t="s">
        <v>228</v>
      </c>
    </row>
    <row r="124" spans="1:4" ht="24" thickBot="1">
      <c r="A124" s="88" t="s">
        <v>229</v>
      </c>
      <c r="B124" s="88" t="s">
        <v>230</v>
      </c>
      <c r="C124" s="89" t="s">
        <v>231</v>
      </c>
      <c r="D124" s="89" t="s">
        <v>232</v>
      </c>
    </row>
    <row r="125" spans="1:4" ht="15.75" thickBot="1">
      <c r="A125" s="88" t="s">
        <v>233</v>
      </c>
      <c r="B125" s="88" t="s">
        <v>234</v>
      </c>
      <c r="C125" s="89" t="s">
        <v>235</v>
      </c>
      <c r="D125" s="89" t="s">
        <v>236</v>
      </c>
    </row>
    <row r="126" spans="1:4" ht="15.75" thickBot="1">
      <c r="A126" s="88" t="s">
        <v>237</v>
      </c>
      <c r="B126" s="88" t="s">
        <v>238</v>
      </c>
      <c r="C126" s="89" t="s">
        <v>239</v>
      </c>
      <c r="D126" s="89" t="s">
        <v>235</v>
      </c>
    </row>
  </sheetData>
  <sheetProtection/>
  <mergeCells count="7">
    <mergeCell ref="A83:D83"/>
    <mergeCell ref="A53:D53"/>
    <mergeCell ref="A65:N65"/>
    <mergeCell ref="C66:E66"/>
    <mergeCell ref="F66:H66"/>
    <mergeCell ref="C67:E67"/>
    <mergeCell ref="F67:H67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7"/>
  <sheetViews>
    <sheetView tabSelected="1" zoomScale="90" zoomScaleNormal="90" zoomScalePageLayoutView="0" workbookViewId="0" topLeftCell="A9">
      <selection activeCell="D38" sqref="D38"/>
    </sheetView>
  </sheetViews>
  <sheetFormatPr defaultColWidth="8.8515625" defaultRowHeight="15"/>
  <cols>
    <col min="1" max="1" width="8.8515625" style="17" customWidth="1"/>
    <col min="2" max="2" width="58.8515625" style="17" customWidth="1"/>
    <col min="3" max="3" width="18.140625" style="17" customWidth="1"/>
    <col min="4" max="7" width="12.7109375" style="17" customWidth="1"/>
    <col min="8" max="8" width="17.140625" style="17" customWidth="1"/>
    <col min="9" max="9" width="13.7109375" style="17" customWidth="1"/>
    <col min="10" max="10" width="8.8515625" style="17" customWidth="1"/>
    <col min="11" max="11" width="7.140625" style="17" customWidth="1"/>
    <col min="12" max="12" width="11.28125" style="17" customWidth="1"/>
    <col min="13" max="13" width="8.8515625" style="19" customWidth="1"/>
    <col min="14" max="18" width="8.8515625" style="97" customWidth="1"/>
    <col min="19" max="16384" width="8.8515625" style="17" customWidth="1"/>
  </cols>
  <sheetData>
    <row r="1" spans="1:13" ht="15">
      <c r="A1" s="19"/>
      <c r="B1" s="1"/>
      <c r="C1" s="19"/>
      <c r="D1" s="19"/>
      <c r="E1" s="19"/>
      <c r="F1" s="19"/>
      <c r="G1" s="116"/>
      <c r="H1" s="117"/>
      <c r="I1" s="97"/>
      <c r="J1" s="98"/>
      <c r="K1" s="98"/>
      <c r="L1" s="97"/>
      <c r="M1" s="97"/>
    </row>
    <row r="2" spans="1:13" ht="15">
      <c r="A2" s="19"/>
      <c r="B2" s="1"/>
      <c r="C2" s="19"/>
      <c r="D2" s="19"/>
      <c r="E2" s="19"/>
      <c r="F2" s="19"/>
      <c r="G2" s="116"/>
      <c r="H2" s="117"/>
      <c r="I2" s="97"/>
      <c r="J2" s="98"/>
      <c r="K2" s="98"/>
      <c r="L2" s="97"/>
      <c r="M2" s="97"/>
    </row>
    <row r="3" spans="1:13" ht="15">
      <c r="A3" s="28"/>
      <c r="B3" s="83" t="s">
        <v>6</v>
      </c>
      <c r="C3" s="29"/>
      <c r="D3" s="29"/>
      <c r="E3" s="30"/>
      <c r="F3" s="31"/>
      <c r="G3" s="97"/>
      <c r="H3" s="97"/>
      <c r="I3" s="97"/>
      <c r="J3" s="97"/>
      <c r="K3" s="97"/>
      <c r="L3" s="97"/>
      <c r="M3" s="97"/>
    </row>
    <row r="4" spans="1:13" ht="15.75" thickBot="1">
      <c r="A4" s="28"/>
      <c r="B4" s="84" t="s">
        <v>49</v>
      </c>
      <c r="C4" s="33"/>
      <c r="D4" s="33"/>
      <c r="E4" s="34"/>
      <c r="F4" s="35"/>
      <c r="G4" s="97"/>
      <c r="H4" s="97"/>
      <c r="I4" s="97"/>
      <c r="J4" s="97"/>
      <c r="K4" s="97"/>
      <c r="L4" s="97"/>
      <c r="M4" s="97"/>
    </row>
    <row r="5" spans="1:13" ht="15">
      <c r="A5" s="19"/>
      <c r="B5" s="27"/>
      <c r="C5" s="19"/>
      <c r="D5" s="19"/>
      <c r="E5" s="27"/>
      <c r="F5" s="26"/>
      <c r="G5" s="97"/>
      <c r="H5" s="97"/>
      <c r="I5" s="97"/>
      <c r="J5" s="97"/>
      <c r="K5" s="97"/>
      <c r="L5" s="97"/>
      <c r="M5" s="97"/>
    </row>
    <row r="6" spans="1:13" ht="15">
      <c r="A6" s="19"/>
      <c r="B6" s="2" t="s">
        <v>7</v>
      </c>
      <c r="C6" s="3">
        <v>2010</v>
      </c>
      <c r="D6" s="37"/>
      <c r="E6" s="27"/>
      <c r="F6" s="26"/>
      <c r="G6" s="97"/>
      <c r="H6" s="97"/>
      <c r="I6" s="97"/>
      <c r="J6" s="97"/>
      <c r="K6" s="97"/>
      <c r="L6" s="97"/>
      <c r="M6" s="97"/>
    </row>
    <row r="7" spans="1:13" ht="15">
      <c r="A7" s="19"/>
      <c r="B7" s="38" t="s">
        <v>8</v>
      </c>
      <c r="C7" s="39">
        <v>2502615</v>
      </c>
      <c r="D7" s="19"/>
      <c r="E7" s="27"/>
      <c r="F7" s="26"/>
      <c r="G7" s="97"/>
      <c r="H7" s="97"/>
      <c r="I7" s="97"/>
      <c r="J7" s="97"/>
      <c r="K7" s="97"/>
      <c r="L7" s="97"/>
      <c r="M7" s="97"/>
    </row>
    <row r="8" spans="1:13" ht="15">
      <c r="A8" s="19"/>
      <c r="B8" s="40" t="s">
        <v>9</v>
      </c>
      <c r="C8" s="41">
        <v>0.0568</v>
      </c>
      <c r="D8" s="19"/>
      <c r="E8" s="27"/>
      <c r="F8" s="26"/>
      <c r="G8" s="117"/>
      <c r="H8" s="97"/>
      <c r="I8" s="98"/>
      <c r="J8" s="98"/>
      <c r="K8" s="97"/>
      <c r="L8" s="98"/>
      <c r="M8" s="97"/>
    </row>
    <row r="9" spans="1:13" ht="15">
      <c r="A9" s="19"/>
      <c r="B9" s="40" t="s">
        <v>10</v>
      </c>
      <c r="C9" s="42">
        <v>220000</v>
      </c>
      <c r="D9" s="19"/>
      <c r="E9" s="27"/>
      <c r="F9" s="26"/>
      <c r="G9" s="117"/>
      <c r="H9" s="97"/>
      <c r="I9" s="98"/>
      <c r="J9" s="98"/>
      <c r="K9" s="97"/>
      <c r="L9" s="98"/>
      <c r="M9" s="97"/>
    </row>
    <row r="10" spans="1:13" ht="15">
      <c r="A10" s="19"/>
      <c r="B10" s="40" t="s">
        <v>2</v>
      </c>
      <c r="C10" s="42">
        <v>2876849</v>
      </c>
      <c r="D10" s="19"/>
      <c r="E10" s="27"/>
      <c r="F10" s="26"/>
      <c r="G10" s="117"/>
      <c r="H10" s="97"/>
      <c r="I10" s="98"/>
      <c r="J10" s="98"/>
      <c r="K10" s="97"/>
      <c r="L10" s="98"/>
      <c r="M10" s="97"/>
    </row>
    <row r="11" spans="1:13" ht="15">
      <c r="A11" s="19"/>
      <c r="B11" s="40" t="s">
        <v>19</v>
      </c>
      <c r="C11" s="41">
        <v>0.0495</v>
      </c>
      <c r="D11" s="19"/>
      <c r="E11" s="27"/>
      <c r="F11" s="26"/>
      <c r="G11" s="117"/>
      <c r="H11" s="97"/>
      <c r="I11" s="98"/>
      <c r="J11" s="98"/>
      <c r="K11" s="97"/>
      <c r="L11" s="98"/>
      <c r="M11" s="97"/>
    </row>
    <row r="12" spans="1:12" ht="15">
      <c r="A12" s="19"/>
      <c r="B12" s="40" t="s">
        <v>42</v>
      </c>
      <c r="C12" s="42">
        <v>1842025</v>
      </c>
      <c r="D12" s="19"/>
      <c r="E12" s="27"/>
      <c r="F12" s="26"/>
      <c r="G12" s="27"/>
      <c r="H12" s="19"/>
      <c r="I12" s="18"/>
      <c r="J12" s="18"/>
      <c r="K12" s="19"/>
      <c r="L12" s="18"/>
    </row>
    <row r="13" spans="1:12" ht="15">
      <c r="A13" s="19"/>
      <c r="B13" s="40" t="s">
        <v>43</v>
      </c>
      <c r="C13" s="42">
        <v>1292968</v>
      </c>
      <c r="D13" s="19"/>
      <c r="E13" s="27"/>
      <c r="F13" s="26"/>
      <c r="G13" s="27"/>
      <c r="H13" s="19"/>
      <c r="I13" s="18"/>
      <c r="J13" s="18"/>
      <c r="K13" s="19"/>
      <c r="L13" s="18"/>
    </row>
    <row r="14" spans="1:12" ht="15">
      <c r="A14" s="19"/>
      <c r="B14" s="43" t="s">
        <v>44</v>
      </c>
      <c r="C14" s="44">
        <v>0.062</v>
      </c>
      <c r="D14" s="19"/>
      <c r="E14" s="27"/>
      <c r="F14" s="26"/>
      <c r="G14" s="27"/>
      <c r="H14" s="19"/>
      <c r="I14" s="18"/>
      <c r="J14" s="18"/>
      <c r="K14" s="19"/>
      <c r="L14" s="18"/>
    </row>
    <row r="15" spans="1:12" ht="15">
      <c r="A15" s="19"/>
      <c r="B15" s="45" t="s">
        <v>25</v>
      </c>
      <c r="C15" s="46" t="s">
        <v>47</v>
      </c>
      <c r="D15" s="19"/>
      <c r="E15" s="27"/>
      <c r="F15" s="26"/>
      <c r="G15" s="27"/>
      <c r="H15" s="19"/>
      <c r="I15" s="18"/>
      <c r="J15" s="18"/>
      <c r="K15" s="19"/>
      <c r="L15" s="18"/>
    </row>
    <row r="16" spans="1:12" ht="15">
      <c r="A16" s="19"/>
      <c r="B16" s="27"/>
      <c r="C16" s="47"/>
      <c r="D16" s="19"/>
      <c r="E16" s="27"/>
      <c r="F16" s="26"/>
      <c r="G16" s="27"/>
      <c r="H16" s="19"/>
      <c r="I16" s="18"/>
      <c r="J16" s="18"/>
      <c r="K16" s="19"/>
      <c r="L16" s="18"/>
    </row>
    <row r="17" spans="1:12" ht="15">
      <c r="A17" s="19"/>
      <c r="B17" s="10" t="s">
        <v>26</v>
      </c>
      <c r="C17" s="11">
        <v>2010</v>
      </c>
      <c r="D17" s="12">
        <v>2011</v>
      </c>
      <c r="E17" s="12">
        <v>2012</v>
      </c>
      <c r="F17" s="12">
        <v>2013</v>
      </c>
      <c r="G17" s="12">
        <v>2014</v>
      </c>
      <c r="H17" s="118" t="s">
        <v>249</v>
      </c>
      <c r="I17" s="18"/>
      <c r="J17" s="18"/>
      <c r="K17" s="19"/>
      <c r="L17" s="18"/>
    </row>
    <row r="18" spans="1:12" ht="15">
      <c r="A18" s="19"/>
      <c r="B18" s="40" t="s">
        <v>20</v>
      </c>
      <c r="C18" s="48"/>
      <c r="D18" s="48">
        <v>1500000</v>
      </c>
      <c r="E18" s="48">
        <v>1000000</v>
      </c>
      <c r="F18" s="48">
        <v>0</v>
      </c>
      <c r="G18" s="48">
        <v>0</v>
      </c>
      <c r="H18" s="19"/>
      <c r="I18" s="18"/>
      <c r="J18" s="18"/>
      <c r="K18" s="19"/>
      <c r="L18" s="18"/>
    </row>
    <row r="19" spans="1:12" ht="15">
      <c r="A19" s="19"/>
      <c r="B19" s="40" t="s">
        <v>21</v>
      </c>
      <c r="C19" s="48"/>
      <c r="D19" s="48">
        <v>1400000</v>
      </c>
      <c r="E19" s="48">
        <v>1000000</v>
      </c>
      <c r="F19" s="48">
        <v>0</v>
      </c>
      <c r="G19" s="48">
        <v>0</v>
      </c>
      <c r="H19" s="18"/>
      <c r="I19" s="18"/>
      <c r="J19" s="19"/>
      <c r="K19" s="18"/>
      <c r="L19" s="19"/>
    </row>
    <row r="20" spans="1:12" ht="15">
      <c r="A20" s="19"/>
      <c r="B20" s="40" t="s">
        <v>22</v>
      </c>
      <c r="C20" s="48"/>
      <c r="D20" s="48">
        <f>D18-D19</f>
        <v>100000</v>
      </c>
      <c r="E20" s="48">
        <f>E18-E19</f>
        <v>0</v>
      </c>
      <c r="F20" s="48">
        <f>F18-F19</f>
        <v>0</v>
      </c>
      <c r="G20" s="48">
        <v>0</v>
      </c>
      <c r="H20" s="18"/>
      <c r="I20" s="18"/>
      <c r="J20" s="19"/>
      <c r="K20" s="18"/>
      <c r="L20" s="19"/>
    </row>
    <row r="21" spans="1:12" ht="15">
      <c r="A21" s="19"/>
      <c r="B21" s="13" t="s">
        <v>24</v>
      </c>
      <c r="C21" s="14">
        <f>C12</f>
        <v>1842025</v>
      </c>
      <c r="D21" s="14">
        <f>C21+D20</f>
        <v>1942025</v>
      </c>
      <c r="E21" s="14">
        <f>D21+E20</f>
        <v>1942025</v>
      </c>
      <c r="F21" s="14">
        <f>E21+F20</f>
        <v>1942025</v>
      </c>
      <c r="G21" s="14">
        <f>F21+G20</f>
        <v>1942025</v>
      </c>
      <c r="H21" s="18"/>
      <c r="I21" s="18"/>
      <c r="J21" s="19"/>
      <c r="K21" s="18"/>
      <c r="L21" s="19"/>
    </row>
    <row r="22" spans="1:12" ht="15">
      <c r="A22" s="19"/>
      <c r="B22" s="27"/>
      <c r="C22" s="47"/>
      <c r="D22" s="19"/>
      <c r="E22" s="27"/>
      <c r="F22" s="26"/>
      <c r="H22" s="18"/>
      <c r="I22" s="18"/>
      <c r="J22" s="19"/>
      <c r="K22" s="18"/>
      <c r="L22" s="19"/>
    </row>
    <row r="23" spans="1:12" ht="15">
      <c r="A23" s="19"/>
      <c r="B23" s="27"/>
      <c r="C23" s="47"/>
      <c r="D23" s="19"/>
      <c r="E23" s="27"/>
      <c r="F23" s="26"/>
      <c r="H23" s="18"/>
      <c r="I23" s="18"/>
      <c r="J23" s="19"/>
      <c r="K23" s="18"/>
      <c r="L23" s="19"/>
    </row>
    <row r="24" spans="1:12" ht="15">
      <c r="A24" s="19"/>
      <c r="B24" s="27"/>
      <c r="C24" s="47"/>
      <c r="D24" s="19"/>
      <c r="E24" s="27"/>
      <c r="F24" s="26"/>
      <c r="G24" s="27"/>
      <c r="H24" s="19"/>
      <c r="I24" s="18"/>
      <c r="J24" s="18"/>
      <c r="K24" s="19"/>
      <c r="L24" s="18"/>
    </row>
    <row r="25" spans="1:12" ht="15">
      <c r="A25" s="19"/>
      <c r="B25" s="2" t="s">
        <v>241</v>
      </c>
      <c r="C25" s="49"/>
      <c r="D25" s="37"/>
      <c r="E25" s="27"/>
      <c r="F25" s="26"/>
      <c r="G25" s="27"/>
      <c r="H25" s="19"/>
      <c r="I25" s="18"/>
      <c r="J25" s="18"/>
      <c r="K25" s="19"/>
      <c r="L25" s="18"/>
    </row>
    <row r="26" spans="1:12" ht="15">
      <c r="A26" s="19"/>
      <c r="B26" s="19"/>
      <c r="C26" s="19"/>
      <c r="D26" s="6" t="s">
        <v>48</v>
      </c>
      <c r="E26" s="50"/>
      <c r="F26" s="26"/>
      <c r="G26" s="27"/>
      <c r="H26" s="19"/>
      <c r="I26" s="18"/>
      <c r="J26" s="18"/>
      <c r="K26" s="19"/>
      <c r="L26" s="18"/>
    </row>
    <row r="27" spans="1:12" ht="15">
      <c r="A27" s="19"/>
      <c r="B27" s="27" t="s">
        <v>27</v>
      </c>
      <c r="C27" s="19"/>
      <c r="D27" s="51">
        <v>0.1446</v>
      </c>
      <c r="E27" s="51"/>
      <c r="F27" s="26"/>
      <c r="G27" s="27"/>
      <c r="H27" s="19"/>
      <c r="I27" s="18"/>
      <c r="J27" s="18"/>
      <c r="K27" s="19"/>
      <c r="L27" s="18"/>
    </row>
    <row r="28" spans="1:12" ht="15">
      <c r="A28" s="19"/>
      <c r="B28" s="27" t="s">
        <v>28</v>
      </c>
      <c r="C28" s="19"/>
      <c r="D28" s="51">
        <v>0.1</v>
      </c>
      <c r="E28" s="51"/>
      <c r="F28" s="26"/>
      <c r="G28" s="27"/>
      <c r="H28" s="19"/>
      <c r="I28" s="18"/>
      <c r="J28" s="18"/>
      <c r="K28" s="19"/>
      <c r="L28" s="18"/>
    </row>
    <row r="29" spans="1:12" ht="16.5">
      <c r="A29" s="19"/>
      <c r="B29" s="27" t="s">
        <v>29</v>
      </c>
      <c r="C29" s="19"/>
      <c r="D29" s="51">
        <v>0.08</v>
      </c>
      <c r="E29" s="19"/>
      <c r="F29" s="26"/>
      <c r="G29" s="27"/>
      <c r="H29" s="19"/>
      <c r="I29" s="18"/>
      <c r="J29" s="18"/>
      <c r="K29" s="19"/>
      <c r="L29" s="18"/>
    </row>
    <row r="30" spans="1:12" ht="15.75">
      <c r="A30" s="19"/>
      <c r="B30" s="23" t="s">
        <v>34</v>
      </c>
      <c r="C30" s="19"/>
      <c r="D30" s="51"/>
      <c r="E30" s="19"/>
      <c r="F30" s="26"/>
      <c r="G30" s="27"/>
      <c r="H30" s="19"/>
      <c r="I30" s="18"/>
      <c r="J30" s="18"/>
      <c r="K30" s="19"/>
      <c r="L30" s="18"/>
    </row>
    <row r="31" spans="1:12" ht="15">
      <c r="A31" s="19"/>
      <c r="B31" s="23" t="s">
        <v>41</v>
      </c>
      <c r="C31" s="19"/>
      <c r="D31" s="51"/>
      <c r="E31" s="15"/>
      <c r="F31" s="26"/>
      <c r="G31" s="27"/>
      <c r="H31" s="19"/>
      <c r="I31" s="18"/>
      <c r="J31" s="18"/>
      <c r="K31" s="19"/>
      <c r="L31" s="18"/>
    </row>
    <row r="32" spans="1:12" ht="15">
      <c r="A32" s="19"/>
      <c r="B32" s="16" t="s">
        <v>11</v>
      </c>
      <c r="C32" s="37"/>
      <c r="D32" s="37"/>
      <c r="E32" s="52"/>
      <c r="F32" s="53"/>
      <c r="G32" s="27"/>
      <c r="H32" s="19"/>
      <c r="I32" s="18"/>
      <c r="J32" s="18"/>
      <c r="K32" s="19"/>
      <c r="L32" s="18"/>
    </row>
    <row r="33" spans="1:12" ht="15">
      <c r="A33" s="19"/>
      <c r="B33" s="4"/>
      <c r="C33" s="7">
        <v>2010</v>
      </c>
      <c r="D33" s="5">
        <v>2011</v>
      </c>
      <c r="E33" s="5">
        <v>2012</v>
      </c>
      <c r="F33" s="5">
        <v>2013</v>
      </c>
      <c r="G33" s="5">
        <v>2014</v>
      </c>
      <c r="H33" s="18"/>
      <c r="I33" s="18"/>
      <c r="J33" s="18"/>
      <c r="K33" s="19"/>
      <c r="L33" s="18"/>
    </row>
    <row r="34" spans="1:12" ht="15">
      <c r="A34" s="19"/>
      <c r="B34" s="27" t="s">
        <v>0</v>
      </c>
      <c r="C34" s="51">
        <v>0.25</v>
      </c>
      <c r="D34" s="51"/>
      <c r="E34" s="27"/>
      <c r="F34" s="26"/>
      <c r="G34" s="27"/>
      <c r="H34" s="18"/>
      <c r="I34" s="18"/>
      <c r="J34" s="18"/>
      <c r="K34" s="19"/>
      <c r="L34" s="18"/>
    </row>
    <row r="35" spans="1:12" ht="16.5">
      <c r="A35" s="19"/>
      <c r="B35" s="27" t="s">
        <v>30</v>
      </c>
      <c r="C35" s="51">
        <v>0.062</v>
      </c>
      <c r="D35" s="51">
        <v>0.06</v>
      </c>
      <c r="E35" s="51">
        <v>0.06</v>
      </c>
      <c r="F35" s="26">
        <v>0.06</v>
      </c>
      <c r="G35" s="26">
        <v>0.06</v>
      </c>
      <c r="H35" s="18"/>
      <c r="I35" s="18"/>
      <c r="J35" s="19"/>
      <c r="K35" s="18"/>
      <c r="L35" s="19"/>
    </row>
    <row r="36" spans="1:12" ht="16.5">
      <c r="A36" s="19"/>
      <c r="B36" s="19" t="s">
        <v>31</v>
      </c>
      <c r="C36" s="18">
        <v>0.283</v>
      </c>
      <c r="D36" s="18">
        <v>0.283</v>
      </c>
      <c r="E36" s="18">
        <v>0.283</v>
      </c>
      <c r="F36" s="18">
        <v>0.283</v>
      </c>
      <c r="G36" s="18">
        <v>0.283</v>
      </c>
      <c r="H36" s="18"/>
      <c r="I36" s="18"/>
      <c r="J36" s="19"/>
      <c r="K36" s="18"/>
      <c r="L36" s="19"/>
    </row>
    <row r="37" spans="1:12" ht="16.5">
      <c r="A37" s="19"/>
      <c r="B37" s="19" t="s">
        <v>32</v>
      </c>
      <c r="C37" s="19">
        <v>0.6</v>
      </c>
      <c r="D37" s="19">
        <v>0.6</v>
      </c>
      <c r="E37" s="19">
        <v>0.6</v>
      </c>
      <c r="F37" s="19">
        <f>E37</f>
        <v>0.6</v>
      </c>
      <c r="G37" s="19">
        <f>F37</f>
        <v>0.6</v>
      </c>
      <c r="H37" s="18"/>
      <c r="I37" s="18"/>
      <c r="J37" s="19"/>
      <c r="K37" s="19"/>
      <c r="L37" s="19"/>
    </row>
    <row r="38" spans="1:12" ht="16.5">
      <c r="A38" s="19"/>
      <c r="B38" s="9" t="s">
        <v>36</v>
      </c>
      <c r="C38" s="8">
        <f>(C37/(C37+1))*C35*(1-$C$34)+(1/(C37+1))*C36</f>
        <v>0.19431249999999997</v>
      </c>
      <c r="D38" s="8">
        <f>(D37/(D37+1))*D35*(1-$C$34)+(1/(D37+1))*D36</f>
        <v>0.19374999999999998</v>
      </c>
      <c r="E38" s="8">
        <f>(E37/(E37+1))*E35*(1-$C$34)+(1/(E37+1))*E36</f>
        <v>0.19374999999999998</v>
      </c>
      <c r="F38" s="8">
        <f>(F37/(F37+1))*F35*(1-$C$34)+(1/(F37+1))*F36</f>
        <v>0.19374999999999998</v>
      </c>
      <c r="G38" s="8">
        <f>(G37/(G37+1))*G35*(1-$C$34)+(1/(G37+1))*G36</f>
        <v>0.19374999999999998</v>
      </c>
      <c r="H38" s="18"/>
      <c r="J38" s="19"/>
      <c r="K38" s="19"/>
      <c r="L38" s="19"/>
    </row>
    <row r="39" spans="1:12" ht="15">
      <c r="A39" s="19"/>
      <c r="B39" s="24" t="s">
        <v>23</v>
      </c>
      <c r="C39" s="18"/>
      <c r="D39" s="18"/>
      <c r="E39" s="18"/>
      <c r="F39" s="18"/>
      <c r="G39" s="98"/>
      <c r="H39" s="99">
        <v>0.0075</v>
      </c>
      <c r="I39" s="97"/>
      <c r="J39" s="97"/>
      <c r="K39" s="97"/>
      <c r="L39" s="97"/>
    </row>
    <row r="40" spans="1:12" ht="15">
      <c r="A40" s="19"/>
      <c r="B40" s="27" t="s">
        <v>12</v>
      </c>
      <c r="C40" s="54">
        <v>33065136</v>
      </c>
      <c r="D40" s="19"/>
      <c r="E40" s="27"/>
      <c r="F40" s="26"/>
      <c r="G40" s="97"/>
      <c r="H40" s="97"/>
      <c r="I40" s="97"/>
      <c r="J40" s="97"/>
      <c r="K40" s="97"/>
      <c r="L40" s="97"/>
    </row>
    <row r="41" spans="1:13" ht="15">
      <c r="A41" s="19"/>
      <c r="B41" s="19"/>
      <c r="C41" s="18"/>
      <c r="D41" s="18"/>
      <c r="E41" s="18"/>
      <c r="F41" s="18"/>
      <c r="H41" s="97"/>
      <c r="I41" s="97"/>
      <c r="J41" s="97"/>
      <c r="K41" s="97"/>
      <c r="L41" s="97"/>
      <c r="M41" s="97"/>
    </row>
    <row r="42" spans="1:12" ht="15.75">
      <c r="A42" s="19"/>
      <c r="B42" s="20" t="s">
        <v>247</v>
      </c>
      <c r="C42" s="18"/>
      <c r="D42" s="18"/>
      <c r="E42" s="18"/>
      <c r="F42" s="18"/>
      <c r="G42" s="111" t="s">
        <v>51</v>
      </c>
      <c r="H42" s="112"/>
      <c r="I42" s="113"/>
      <c r="J42" s="114"/>
      <c r="K42" s="114"/>
      <c r="L42" s="115">
        <f>L44+L45*L43</f>
        <v>0.28304</v>
      </c>
    </row>
    <row r="43" spans="1:12" ht="15.75">
      <c r="A43" s="19"/>
      <c r="B43" s="21" t="s">
        <v>33</v>
      </c>
      <c r="C43" s="18"/>
      <c r="D43" s="18"/>
      <c r="E43" s="18"/>
      <c r="F43" s="18"/>
      <c r="G43" s="102"/>
      <c r="H43" s="100"/>
      <c r="I43" s="101"/>
      <c r="J43" s="101"/>
      <c r="K43" s="103" t="s">
        <v>242</v>
      </c>
      <c r="L43" s="104">
        <v>0.66</v>
      </c>
    </row>
    <row r="44" spans="1:12" ht="15.75">
      <c r="A44" s="19"/>
      <c r="B44" s="22" t="s">
        <v>248</v>
      </c>
      <c r="C44" s="18"/>
      <c r="D44" s="18"/>
      <c r="E44" s="18"/>
      <c r="F44" s="18"/>
      <c r="G44" s="102"/>
      <c r="H44" s="100"/>
      <c r="I44" s="101"/>
      <c r="J44" s="101"/>
      <c r="K44" s="103" t="s">
        <v>243</v>
      </c>
      <c r="L44" s="105">
        <v>0.2342</v>
      </c>
    </row>
    <row r="45" spans="1:12" ht="16.5">
      <c r="A45" s="19"/>
      <c r="B45" s="22" t="s">
        <v>52</v>
      </c>
      <c r="C45" s="19"/>
      <c r="D45" s="19"/>
      <c r="E45" s="19"/>
      <c r="F45" s="19"/>
      <c r="G45" s="106"/>
      <c r="H45" s="107"/>
      <c r="I45" s="108"/>
      <c r="J45" s="108"/>
      <c r="K45" s="109" t="s">
        <v>244</v>
      </c>
      <c r="L45" s="110">
        <v>0.074</v>
      </c>
    </row>
    <row r="46" spans="1:12" ht="15">
      <c r="A46" s="19"/>
      <c r="B46" s="22"/>
      <c r="C46" s="19"/>
      <c r="D46" s="19"/>
      <c r="E46" s="19"/>
      <c r="F46" s="19"/>
      <c r="G46" s="18"/>
      <c r="H46" s="18"/>
      <c r="I46" s="19"/>
      <c r="J46" s="19"/>
      <c r="K46" s="19"/>
      <c r="L46" s="19"/>
    </row>
    <row r="47" spans="1:12" ht="15">
      <c r="A47" s="28"/>
      <c r="B47" s="83" t="s">
        <v>13</v>
      </c>
      <c r="C47" s="29"/>
      <c r="D47" s="29"/>
      <c r="E47" s="30"/>
      <c r="F47" s="31"/>
      <c r="G47" s="30"/>
      <c r="H47" s="29"/>
      <c r="I47" s="32"/>
      <c r="J47" s="32"/>
      <c r="K47" s="29"/>
      <c r="L47" s="32"/>
    </row>
    <row r="48" spans="1:12" ht="15.75" thickBot="1">
      <c r="A48" s="28"/>
      <c r="B48" s="84" t="s">
        <v>14</v>
      </c>
      <c r="C48" s="33"/>
      <c r="D48" s="33"/>
      <c r="E48" s="34"/>
      <c r="F48" s="35"/>
      <c r="G48" s="34"/>
      <c r="H48" s="33"/>
      <c r="I48" s="36"/>
      <c r="J48" s="36"/>
      <c r="K48" s="33"/>
      <c r="L48" s="36"/>
    </row>
    <row r="49" spans="1:12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5.75" thickBo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5.75" thickBot="1">
      <c r="A51" s="19"/>
      <c r="B51" s="80"/>
      <c r="C51" s="58">
        <v>2010</v>
      </c>
      <c r="D51" s="58">
        <v>2011</v>
      </c>
      <c r="E51" s="58">
        <v>2012</v>
      </c>
      <c r="F51" s="58">
        <v>2013</v>
      </c>
      <c r="G51" s="58">
        <v>2014</v>
      </c>
      <c r="H51" s="19"/>
      <c r="I51" s="19"/>
      <c r="J51" s="19"/>
      <c r="K51" s="19"/>
      <c r="L51" s="19"/>
    </row>
    <row r="52" spans="1:12" ht="15.75" thickBot="1">
      <c r="A52" s="19"/>
      <c r="B52" s="81" t="s">
        <v>15</v>
      </c>
      <c r="C52" s="59">
        <f>C7</f>
        <v>2502615</v>
      </c>
      <c r="D52" s="59">
        <f>C52*(1+$D$27)</f>
        <v>2864493.129</v>
      </c>
      <c r="E52" s="59">
        <f>D52*(1+$D$27)</f>
        <v>3278698.8354534004</v>
      </c>
      <c r="F52" s="59">
        <f>E52*(1+$D$27)</f>
        <v>3752798.687059962</v>
      </c>
      <c r="G52" s="59">
        <f>F52*(1+$D$27)</f>
        <v>4295453.377208833</v>
      </c>
      <c r="H52" s="19"/>
      <c r="I52" s="19"/>
      <c r="J52" s="19"/>
      <c r="K52" s="19"/>
      <c r="L52" s="19"/>
    </row>
    <row r="53" spans="1:12" ht="15.75" thickBot="1">
      <c r="A53" s="19"/>
      <c r="B53" s="81" t="s">
        <v>1</v>
      </c>
      <c r="C53" s="59">
        <f>C52*$C$8</f>
        <v>142148.532</v>
      </c>
      <c r="D53" s="59">
        <f>D52*$C$8</f>
        <v>162703.2097272</v>
      </c>
      <c r="E53" s="59">
        <f>E52*$C$8</f>
        <v>186230.09385375315</v>
      </c>
      <c r="F53" s="59">
        <f>F52*$C$8</f>
        <v>213158.96542500585</v>
      </c>
      <c r="G53" s="59">
        <f>G52*$C$8</f>
        <v>243981.75182546172</v>
      </c>
      <c r="H53" s="19"/>
      <c r="I53" s="19"/>
      <c r="J53" s="19"/>
      <c r="K53" s="19"/>
      <c r="L53" s="19"/>
    </row>
    <row r="54" spans="1:12" ht="15.75" thickBot="1">
      <c r="A54" s="19"/>
      <c r="B54" s="81" t="s">
        <v>3</v>
      </c>
      <c r="C54" s="59">
        <f>C21*C35</f>
        <v>114205.55</v>
      </c>
      <c r="D54" s="59">
        <f>D21*D35</f>
        <v>116521.5</v>
      </c>
      <c r="E54" s="59">
        <f>E21*E35</f>
        <v>116521.5</v>
      </c>
      <c r="F54" s="59">
        <f>F21*F35</f>
        <v>116521.5</v>
      </c>
      <c r="G54" s="59">
        <f>G21*G35</f>
        <v>116521.5</v>
      </c>
      <c r="H54" s="19"/>
      <c r="I54" s="19"/>
      <c r="J54" s="19"/>
      <c r="K54" s="19"/>
      <c r="L54" s="19"/>
    </row>
    <row r="55" spans="1:12" ht="15.75" thickBot="1">
      <c r="A55" s="19"/>
      <c r="B55" s="81" t="s">
        <v>2</v>
      </c>
      <c r="C55" s="59">
        <f>C10</f>
        <v>2876849</v>
      </c>
      <c r="D55" s="59">
        <f>C55*(1+$D$29)</f>
        <v>3106996.9200000004</v>
      </c>
      <c r="E55" s="59">
        <f>D55*(1+$D$29)</f>
        <v>3355556.673600001</v>
      </c>
      <c r="F55" s="59">
        <f>E55*(1+$D$29)</f>
        <v>3624001.2074880013</v>
      </c>
      <c r="G55" s="59">
        <f>F55*(1+$D$29)</f>
        <v>3913921.304087042</v>
      </c>
      <c r="H55" s="19"/>
      <c r="I55" s="19"/>
      <c r="J55" s="19"/>
      <c r="K55" s="19"/>
      <c r="L55" s="19"/>
    </row>
    <row r="56" spans="1:12" ht="15.75" thickBot="1">
      <c r="A56" s="19"/>
      <c r="B56" s="81" t="s">
        <v>4</v>
      </c>
      <c r="C56" s="59">
        <f>C9</f>
        <v>220000</v>
      </c>
      <c r="D56" s="59">
        <f>C56*(1+$D$28)</f>
        <v>242000.00000000003</v>
      </c>
      <c r="E56" s="59">
        <f>D56*(1+$D$28)</f>
        <v>266200.00000000006</v>
      </c>
      <c r="F56" s="59">
        <f>E56*(1+$D$28)</f>
        <v>292820.0000000001</v>
      </c>
      <c r="G56" s="59">
        <f>F56*(1+$D$28)</f>
        <v>322102.0000000002</v>
      </c>
      <c r="H56" s="19"/>
      <c r="I56" s="19"/>
      <c r="J56" s="19"/>
      <c r="K56" s="19"/>
      <c r="L56" s="19"/>
    </row>
    <row r="57" spans="1:12" ht="15.75" thickBot="1">
      <c r="A57" s="19"/>
      <c r="B57" s="81" t="s">
        <v>35</v>
      </c>
      <c r="C57" s="59">
        <f>C52*$C$11</f>
        <v>123879.4425</v>
      </c>
      <c r="D57" s="59">
        <f>D52*$C$11</f>
        <v>141792.4098855</v>
      </c>
      <c r="E57" s="59">
        <f>E52*$C$11</f>
        <v>162295.59235494334</v>
      </c>
      <c r="F57" s="59">
        <f>F52*$C$11</f>
        <v>185763.53500946815</v>
      </c>
      <c r="G57" s="59">
        <f>G52*$C$11</f>
        <v>212624.94217183723</v>
      </c>
      <c r="H57" s="19"/>
      <c r="I57" s="19"/>
      <c r="J57" s="19"/>
      <c r="K57" s="19"/>
      <c r="L57" s="19"/>
    </row>
    <row r="58" spans="1:12" ht="15.75" thickBot="1">
      <c r="A58" s="19"/>
      <c r="B58" s="82" t="s">
        <v>18</v>
      </c>
      <c r="C58" s="60">
        <f>C53+C54*(1-$C$34)+C55-C56-C57</f>
        <v>2760772.2520000003</v>
      </c>
      <c r="D58" s="60">
        <f>D53+D54*(1-$C$34)+D55-D56-D57</f>
        <v>2973298.8448417005</v>
      </c>
      <c r="E58" s="60">
        <f>E53+E54*(1-$C$34)+E55-E56-E57</f>
        <v>3200682.3000988103</v>
      </c>
      <c r="F58" s="60">
        <f>F53+F54*(1-$C$34)+F55-F56-F57</f>
        <v>3445967.7629035395</v>
      </c>
      <c r="G58" s="60">
        <f>G53+G54*(1-$C$34)+G55-G56-G57</f>
        <v>3710567.238740667</v>
      </c>
      <c r="H58" s="19"/>
      <c r="I58" s="19"/>
      <c r="J58" s="19"/>
      <c r="K58" s="19"/>
      <c r="L58" s="19"/>
    </row>
    <row r="59" spans="1:12" ht="15.75" thickBot="1">
      <c r="A59" s="19"/>
      <c r="B59" s="82" t="s">
        <v>50</v>
      </c>
      <c r="C59" s="61"/>
      <c r="D59" s="62"/>
      <c r="E59" s="62"/>
      <c r="F59" s="62"/>
      <c r="G59" s="60">
        <f>G58*(1+H39)/(G38-H39)</f>
        <v>20071927.479362268</v>
      </c>
      <c r="I59" s="19"/>
      <c r="J59" s="19"/>
      <c r="K59" s="19"/>
      <c r="L59" s="19"/>
    </row>
    <row r="60" spans="1:12" ht="15" customHeight="1">
      <c r="A60" s="19"/>
      <c r="B60" s="22" t="s">
        <v>245</v>
      </c>
      <c r="C60" s="54"/>
      <c r="D60" s="54"/>
      <c r="E60" s="54"/>
      <c r="F60" s="54"/>
      <c r="G60" s="19"/>
      <c r="H60" s="19"/>
      <c r="I60" s="19"/>
      <c r="J60" s="19"/>
      <c r="K60" s="19"/>
      <c r="L60" s="19"/>
    </row>
    <row r="61" spans="1:12" ht="15" customHeight="1">
      <c r="A61" s="19"/>
      <c r="B61" s="22" t="s">
        <v>246</v>
      </c>
      <c r="C61" s="54"/>
      <c r="D61" s="54"/>
      <c r="E61" s="54"/>
      <c r="F61" s="54"/>
      <c r="G61" s="19"/>
      <c r="H61" s="19"/>
      <c r="I61" s="19"/>
      <c r="J61" s="19"/>
      <c r="K61" s="19"/>
      <c r="L61" s="19"/>
    </row>
    <row r="62" spans="1:12" ht="15">
      <c r="A62" s="19"/>
      <c r="B62" s="19"/>
      <c r="C62" s="54"/>
      <c r="D62" s="54"/>
      <c r="E62" s="54"/>
      <c r="F62" s="54"/>
      <c r="G62" s="19"/>
      <c r="H62" s="19"/>
      <c r="I62" s="19"/>
      <c r="J62" s="19"/>
      <c r="K62" s="19"/>
      <c r="L62" s="19"/>
    </row>
    <row r="63" spans="1:12" ht="15">
      <c r="A63" s="28"/>
      <c r="B63" s="83" t="s">
        <v>16</v>
      </c>
      <c r="C63" s="32"/>
      <c r="D63" s="29"/>
      <c r="E63" s="29"/>
      <c r="F63" s="30"/>
      <c r="G63" s="31"/>
      <c r="H63" s="30"/>
      <c r="I63" s="29"/>
      <c r="J63" s="32"/>
      <c r="K63" s="32"/>
      <c r="L63" s="29"/>
    </row>
    <row r="64" spans="1:12" ht="15.75" thickBot="1">
      <c r="A64" s="28"/>
      <c r="B64" s="84" t="s">
        <v>17</v>
      </c>
      <c r="C64" s="36"/>
      <c r="D64" s="33"/>
      <c r="E64" s="33"/>
      <c r="F64" s="34"/>
      <c r="G64" s="35"/>
      <c r="H64" s="34"/>
      <c r="I64" s="33"/>
      <c r="J64" s="36"/>
      <c r="K64" s="36"/>
      <c r="L64" s="33"/>
    </row>
    <row r="65" spans="1:12" ht="15.75" thickBot="1">
      <c r="A65" s="19"/>
      <c r="B65" s="55"/>
      <c r="C65" s="25">
        <v>0</v>
      </c>
      <c r="D65" s="25">
        <v>1</v>
      </c>
      <c r="E65" s="25">
        <v>2</v>
      </c>
      <c r="F65" s="25">
        <v>3</v>
      </c>
      <c r="G65" s="25">
        <v>4</v>
      </c>
      <c r="I65" s="19"/>
      <c r="J65" s="19"/>
      <c r="K65" s="19"/>
      <c r="L65" s="19"/>
    </row>
    <row r="66" spans="1:13" ht="15.75" thickBot="1">
      <c r="A66" s="19"/>
      <c r="B66" s="65" t="s">
        <v>37</v>
      </c>
      <c r="C66" s="66">
        <f>C58/((1+C38)^C65)</f>
        <v>2760772.2520000003</v>
      </c>
      <c r="D66" s="76">
        <f>D58/((1+D38)^D65)</f>
        <v>2490721.545417131</v>
      </c>
      <c r="E66" s="76">
        <f>E58/((1+E38)^E65)</f>
        <v>2246031.273334874</v>
      </c>
      <c r="F66" s="77">
        <f>F58/((1+F38)^F65)</f>
        <v>2025681.0088552004</v>
      </c>
      <c r="G66" s="93">
        <f>G58/((1+G38)^G65)</f>
        <v>1827202.8645779833</v>
      </c>
      <c r="H66" s="95"/>
      <c r="I66" s="96"/>
      <c r="J66" s="96"/>
      <c r="K66" s="96"/>
      <c r="L66" s="96"/>
      <c r="M66" s="96"/>
    </row>
    <row r="67" spans="1:13" ht="15.75" thickBot="1">
      <c r="A67" s="19"/>
      <c r="B67" s="79" t="s">
        <v>38</v>
      </c>
      <c r="C67" s="78">
        <f>G59/(1+D40)^G65</f>
        <v>20071927.479362268</v>
      </c>
      <c r="D67" s="67"/>
      <c r="E67" s="67"/>
      <c r="F67" s="67"/>
      <c r="G67" s="94"/>
      <c r="H67" s="95"/>
      <c r="I67" s="96"/>
      <c r="J67" s="96"/>
      <c r="K67" s="96"/>
      <c r="L67" s="96"/>
      <c r="M67" s="96"/>
    </row>
    <row r="68" spans="1:13" ht="15.75" thickBot="1">
      <c r="A68" s="19"/>
      <c r="B68" s="68" t="s">
        <v>45</v>
      </c>
      <c r="C68" s="69">
        <f>SUM(C66:G67)</f>
        <v>31422336.423547454</v>
      </c>
      <c r="D68" s="56"/>
      <c r="E68" s="56"/>
      <c r="F68" s="56"/>
      <c r="H68" s="95"/>
      <c r="I68" s="95"/>
      <c r="J68" s="95"/>
      <c r="K68" s="95"/>
      <c r="L68" s="95"/>
      <c r="M68" s="96"/>
    </row>
    <row r="69" spans="1:13" ht="15" customHeight="1" thickBot="1">
      <c r="A69" s="19"/>
      <c r="B69" s="70" t="s">
        <v>39</v>
      </c>
      <c r="C69" s="71">
        <f>C12</f>
        <v>1842025</v>
      </c>
      <c r="D69" s="57"/>
      <c r="E69" s="57"/>
      <c r="F69" s="57"/>
      <c r="H69" s="95"/>
      <c r="I69" s="95"/>
      <c r="J69" s="95"/>
      <c r="K69" s="95"/>
      <c r="L69" s="95"/>
      <c r="M69" s="96"/>
    </row>
    <row r="70" spans="1:12" ht="15.75" thickBot="1">
      <c r="A70" s="19"/>
      <c r="B70" s="72" t="s">
        <v>40</v>
      </c>
      <c r="C70" s="73">
        <f>C13</f>
        <v>1292968</v>
      </c>
      <c r="D70" s="57"/>
      <c r="E70" s="57"/>
      <c r="F70" s="57"/>
      <c r="G70" s="19"/>
      <c r="H70" s="19"/>
      <c r="I70" s="19"/>
      <c r="J70" s="19"/>
      <c r="K70" s="19"/>
      <c r="L70" s="19"/>
    </row>
    <row r="71" spans="1:12" ht="15.75" thickBot="1">
      <c r="A71" s="19"/>
      <c r="B71" s="74" t="s">
        <v>5</v>
      </c>
      <c r="C71" s="75">
        <f>C68-C69+C70</f>
        <v>30873279.423547454</v>
      </c>
      <c r="D71" s="57"/>
      <c r="E71" s="57"/>
      <c r="F71" s="57"/>
      <c r="G71" s="19"/>
      <c r="H71" s="19"/>
      <c r="I71" s="19"/>
      <c r="J71" s="19"/>
      <c r="K71" s="19"/>
      <c r="L71" s="19"/>
    </row>
    <row r="72" spans="1:12" ht="15.75" thickBot="1">
      <c r="A72" s="19"/>
      <c r="B72" s="63" t="s">
        <v>46</v>
      </c>
      <c r="C72" s="64">
        <f>C71/C40</f>
        <v>0.9337109462833437</v>
      </c>
      <c r="D72" s="57"/>
      <c r="E72" s="57"/>
      <c r="F72" s="57"/>
      <c r="G72" s="19"/>
      <c r="H72" s="19"/>
      <c r="I72" s="19"/>
      <c r="J72" s="19"/>
      <c r="K72" s="19"/>
      <c r="L72" s="19"/>
    </row>
    <row r="73" spans="1:12" ht="15">
      <c r="A73" s="19"/>
      <c r="B73" s="19"/>
      <c r="C73" s="54"/>
      <c r="D73" s="54"/>
      <c r="E73" s="54"/>
      <c r="F73" s="54"/>
      <c r="G73" s="19"/>
      <c r="H73" s="19"/>
      <c r="I73" s="19"/>
      <c r="J73" s="19"/>
      <c r="K73" s="19"/>
      <c r="L73" s="19"/>
    </row>
    <row r="74" spans="1:12" ht="15">
      <c r="A74" s="19"/>
      <c r="B74" s="19"/>
      <c r="C74" s="54"/>
      <c r="D74" s="54"/>
      <c r="E74" s="54"/>
      <c r="F74" s="54"/>
      <c r="G74" s="19"/>
      <c r="H74" s="19"/>
      <c r="I74" s="19"/>
      <c r="J74" s="19"/>
      <c r="K74" s="19"/>
      <c r="L74" s="19"/>
    </row>
    <row r="75" spans="1:12" ht="15">
      <c r="A75" s="19"/>
      <c r="B75" s="19"/>
      <c r="C75" s="54"/>
      <c r="D75" s="54"/>
      <c r="E75" s="54"/>
      <c r="F75" s="54"/>
      <c r="G75" s="19"/>
      <c r="H75" s="19"/>
      <c r="I75" s="19"/>
      <c r="J75" s="19"/>
      <c r="K75" s="19"/>
      <c r="L75" s="19"/>
    </row>
    <row r="76" spans="1:12" ht="15">
      <c r="A76" s="19"/>
      <c r="B76" s="19"/>
      <c r="C76" s="54"/>
      <c r="D76" s="54"/>
      <c r="E76" s="54"/>
      <c r="F76" s="54"/>
      <c r="G76" s="19"/>
      <c r="H76" s="19"/>
      <c r="I76" s="19"/>
      <c r="J76" s="19"/>
      <c r="K76" s="19"/>
      <c r="L76" s="19"/>
    </row>
    <row r="77" spans="1:12" ht="15">
      <c r="A77" s="19"/>
      <c r="B77" s="19"/>
      <c r="C77" s="54"/>
      <c r="D77" s="54"/>
      <c r="E77" s="54"/>
      <c r="F77" s="54"/>
      <c r="G77" s="19"/>
      <c r="H77" s="19"/>
      <c r="I77" s="19"/>
      <c r="J77" s="19"/>
      <c r="K77" s="19"/>
      <c r="L77" s="19"/>
    </row>
    <row r="78" spans="1:12" ht="15">
      <c r="A78" s="19"/>
      <c r="B78" s="19"/>
      <c r="C78" s="54"/>
      <c r="D78" s="54"/>
      <c r="E78" s="54"/>
      <c r="F78" s="54"/>
      <c r="G78" s="19"/>
      <c r="H78" s="19"/>
      <c r="I78" s="19"/>
      <c r="J78" s="19"/>
      <c r="K78" s="19"/>
      <c r="L78" s="19"/>
    </row>
    <row r="79" spans="1:12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1:12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1:12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1:12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1:12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2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1:12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1:12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12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2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12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1:12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1:12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1:12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1:12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1:12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1:12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1:12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1:12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1:12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1:12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1:12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1:12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2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1:12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1:12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1:12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1:12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1:12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1:12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1:12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1:12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2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1:12" ht="1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12" ht="1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1:12" ht="1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1:12" ht="1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2" ht="1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2" ht="1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1:12" ht="1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ht="1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ht="1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1:12" ht="1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1:12" ht="1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1:12" ht="1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12" ht="1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12" ht="1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1:12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12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1:12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1:12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1:12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1:12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1:12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1:12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1:12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12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1:12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12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1:12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1:12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1:12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1:12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1:12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1:12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1:12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1:12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1:12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1:12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1:12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1:12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1:12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1:12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1:12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1:12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1:12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1:12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1:12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12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1:12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1:12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1:12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1:12" ht="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1:12" ht="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1:12" ht="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ht="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2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1:12" ht="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1:12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1:12" ht="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1:12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</row>
    <row r="306" spans="7:12" ht="15">
      <c r="G306" s="19"/>
      <c r="H306" s="19"/>
      <c r="I306" s="19"/>
      <c r="J306" s="19"/>
      <c r="K306" s="19"/>
      <c r="L306" s="19"/>
    </row>
    <row r="307" spans="7:12" ht="15">
      <c r="G307" s="19"/>
      <c r="H307" s="19"/>
      <c r="I307" s="19"/>
      <c r="J307" s="19"/>
      <c r="K307" s="19"/>
      <c r="L307" s="19"/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Microsoft Office User</cp:lastModifiedBy>
  <dcterms:created xsi:type="dcterms:W3CDTF">2010-06-05T12:22:54Z</dcterms:created>
  <dcterms:modified xsi:type="dcterms:W3CDTF">2018-02-12T09:37:07Z</dcterms:modified>
  <cp:category/>
  <cp:version/>
  <cp:contentType/>
  <cp:contentStatus/>
</cp:coreProperties>
</file>