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40" yWindow="3060" windowWidth="22880" windowHeight="11420" activeTab="0"/>
  </bookViews>
  <sheets>
    <sheet name="ΒΑΣΗ ΔΕΔΟΜΕΝΩΝ" sheetId="1" r:id="rId1"/>
    <sheet name="ΛΥΣΗ" sheetId="2" r:id="rId2"/>
  </sheets>
  <definedNames>
    <definedName name="_xlnm.Print_Area" localSheetId="1">'ΛΥΣΗ'!$A$1:$Z$55</definedName>
  </definedNames>
  <calcPr fullCalcOnLoad="1"/>
</workbook>
</file>

<file path=xl/sharedStrings.xml><?xml version="1.0" encoding="utf-8"?>
<sst xmlns="http://schemas.openxmlformats.org/spreadsheetml/2006/main" count="108" uniqueCount="51">
  <si>
    <t>Ημερ/νία</t>
  </si>
  <si>
    <t>OTE (KO)</t>
  </si>
  <si>
    <t>ΕΛΛΗΝΙΚΑ ΠΕΤΡΕΛΑΙΑ (ΚΟ)</t>
  </si>
  <si>
    <t>Ετήσιες Αποδόσεις</t>
  </si>
  <si>
    <t>(1+Daily return)</t>
  </si>
  <si>
    <t>Τιμή Κλεισίματος τέλος εβομάδας</t>
  </si>
  <si>
    <t>Απλες                       (SR)</t>
  </si>
  <si>
    <r>
      <t>SR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=(P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-P</t>
    </r>
    <r>
      <rPr>
        <i/>
        <vertAlign val="subscript"/>
        <sz val="11"/>
        <color indexed="8"/>
        <rFont val="Calibri"/>
        <family val="2"/>
      </rPr>
      <t>t-1</t>
    </r>
    <r>
      <rPr>
        <i/>
        <sz val="11"/>
        <color indexed="8"/>
        <rFont val="Calibri"/>
        <family val="2"/>
      </rPr>
      <t>)/P</t>
    </r>
    <r>
      <rPr>
        <i/>
        <vertAlign val="subscript"/>
        <sz val="11"/>
        <color indexed="8"/>
        <rFont val="Calibri"/>
        <family val="2"/>
      </rPr>
      <t>t-1</t>
    </r>
  </si>
  <si>
    <r>
      <t>LR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=ln(P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/P</t>
    </r>
    <r>
      <rPr>
        <i/>
        <vertAlign val="subscript"/>
        <sz val="11"/>
        <color indexed="8"/>
        <rFont val="Calibri"/>
        <family val="2"/>
      </rPr>
      <t>t-1</t>
    </r>
    <r>
      <rPr>
        <i/>
        <sz val="11"/>
        <color indexed="8"/>
        <rFont val="Calibri"/>
        <family val="2"/>
      </rPr>
      <t>)</t>
    </r>
  </si>
  <si>
    <r>
      <t>ALR=Σ(LR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)/T</t>
    </r>
  </si>
  <si>
    <t>Λογαριθμικες (LR)</t>
  </si>
  <si>
    <t>Εβδομαδιαίες Αποδόσεις</t>
  </si>
  <si>
    <t>Μέση (Εβδομαδιαία) Απόδοση (ASR)</t>
  </si>
  <si>
    <t>Μέση (Εβδομαδιαία) Απόδοση(ALR)</t>
  </si>
  <si>
    <t>SR</t>
  </si>
  <si>
    <t>ASR</t>
  </si>
  <si>
    <t>LR</t>
  </si>
  <si>
    <t>ALR</t>
  </si>
  <si>
    <t>T</t>
  </si>
  <si>
    <t>AnR</t>
  </si>
  <si>
    <t>Απλή απόδοση</t>
  </si>
  <si>
    <t>Αριθμός παρατηρήσεων</t>
  </si>
  <si>
    <t>Ετήσια Διακύμανση</t>
  </si>
  <si>
    <t>Ετήσια Τυπική Απόκλιση</t>
  </si>
  <si>
    <t>AnR=ALR*Ν</t>
  </si>
  <si>
    <t>Ν</t>
  </si>
  <si>
    <t>Αριθμός παρατηρήσεων ανά έτος</t>
  </si>
  <si>
    <t>Εβδομαδιαία Τυπική Απόκλιση (SD)</t>
  </si>
  <si>
    <t>Ετήσιa Απόδοση (AnR)</t>
  </si>
  <si>
    <t>Ετήσια Διακύμανση (AnV)</t>
  </si>
  <si>
    <t>Ετήσια Τυπική Απόκλιση    (AnSD)</t>
  </si>
  <si>
    <t>V</t>
  </si>
  <si>
    <t>SD</t>
  </si>
  <si>
    <t>AnV</t>
  </si>
  <si>
    <t>AnSD</t>
  </si>
  <si>
    <t>Διακύμανση περιόδου αναφοράς</t>
  </si>
  <si>
    <t>Τυπική Απόκλιση περιόδου αναφ</t>
  </si>
  <si>
    <t>ΣΥΝΤΜΗΣΕΙΣ</t>
  </si>
  <si>
    <t>SD=sqrt(V)</t>
  </si>
  <si>
    <r>
      <t>ASR=[Π(1+SR</t>
    </r>
    <r>
      <rPr>
        <i/>
        <vertAlign val="subscript"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>)]</t>
    </r>
    <r>
      <rPr>
        <i/>
        <vertAlign val="superscript"/>
        <sz val="11"/>
        <color indexed="8"/>
        <rFont val="Calibri"/>
        <family val="2"/>
      </rPr>
      <t>(1/T)</t>
    </r>
    <r>
      <rPr>
        <i/>
        <sz val="11"/>
        <color indexed="8"/>
        <rFont val="Calibri"/>
        <family val="2"/>
      </rPr>
      <t>-1</t>
    </r>
  </si>
  <si>
    <t>Εβδομαδιαία Διακύμανση               (V)</t>
  </si>
  <si>
    <t>AnV=V*N</t>
  </si>
  <si>
    <t>AnSD=SD*sqrt(N)</t>
  </si>
  <si>
    <r>
      <t>V=(1/T-1)*Σ(LR-ALR)</t>
    </r>
    <r>
      <rPr>
        <i/>
        <vertAlign val="superscript"/>
        <sz val="11"/>
        <color indexed="8"/>
        <rFont val="Calibri"/>
        <family val="2"/>
      </rPr>
      <t>2</t>
    </r>
  </si>
  <si>
    <t>Μέση Απλή απόδοση (Γεωμετρικός μέσος όρος)</t>
  </si>
  <si>
    <t>Μέση Λογαριθμική Απόδοση (απλός μέσος όρος)</t>
  </si>
  <si>
    <t>Λογαριθμική Απόδοση (φυσικός λογάριθμός)</t>
  </si>
  <si>
    <t>Σ</t>
  </si>
  <si>
    <t>Άθροισμα όρων</t>
  </si>
  <si>
    <t>Π</t>
  </si>
  <si>
    <t>Γινόμενο όρων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</si>
</sst>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&quot;€&quot;#,##0.00"/>
    <numFmt numFmtId="174" formatCode="#,##0\ &quot;€&quot;"/>
    <numFmt numFmtId="175" formatCode="#,##0.00\ &quot;€&quot;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13" xfId="57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34" borderId="14" xfId="0" applyNumberForma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72" fontId="0" fillId="35" borderId="17" xfId="57" applyNumberFormat="1" applyFont="1" applyFill="1" applyBorder="1" applyAlignment="1">
      <alignment horizontal="center"/>
    </xf>
    <xf numFmtId="172" fontId="0" fillId="35" borderId="18" xfId="57" applyNumberFormat="1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172" fontId="0" fillId="35" borderId="14" xfId="57" applyNumberFormat="1" applyFont="1" applyFill="1" applyBorder="1" applyAlignment="1">
      <alignment horizontal="center"/>
    </xf>
    <xf numFmtId="172" fontId="0" fillId="35" borderId="13" xfId="57" applyNumberFormat="1" applyFont="1" applyFill="1" applyBorder="1" applyAlignment="1">
      <alignment horizontal="center"/>
    </xf>
    <xf numFmtId="172" fontId="0" fillId="35" borderId="11" xfId="57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1" xfId="0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13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46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172" fontId="0" fillId="35" borderId="31" xfId="57" applyNumberFormat="1" applyFont="1" applyFill="1" applyBorder="1" applyAlignment="1">
      <alignment horizontal="center" vertical="center"/>
    </xf>
    <xf numFmtId="172" fontId="0" fillId="35" borderId="22" xfId="57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0" workbookViewId="0" topLeftCell="A1">
      <selection activeCell="L40" sqref="L40"/>
    </sheetView>
  </sheetViews>
  <sheetFormatPr defaultColWidth="8.8515625" defaultRowHeight="15"/>
  <cols>
    <col min="1" max="1" width="8.8515625" style="0" customWidth="1"/>
    <col min="2" max="2" width="11.00390625" style="0" customWidth="1"/>
    <col min="3" max="3" width="15.7109375" style="0" customWidth="1"/>
    <col min="4" max="4" width="11.7109375" style="0" customWidth="1"/>
    <col min="5" max="5" width="17.28125" style="1" customWidth="1"/>
    <col min="6" max="6" width="8.8515625" style="0" customWidth="1"/>
    <col min="7" max="7" width="13.421875" style="0" customWidth="1"/>
  </cols>
  <sheetData>
    <row r="1" spans="2:5" ht="15">
      <c r="B1" s="49" t="s">
        <v>1</v>
      </c>
      <c r="C1" s="50"/>
      <c r="D1" s="51" t="s">
        <v>2</v>
      </c>
      <c r="E1" s="52"/>
    </row>
    <row r="2" spans="2:5" ht="30">
      <c r="B2" s="5" t="s">
        <v>0</v>
      </c>
      <c r="C2" s="6" t="s">
        <v>5</v>
      </c>
      <c r="D2" s="5" t="s">
        <v>0</v>
      </c>
      <c r="E2" s="6" t="s">
        <v>5</v>
      </c>
    </row>
    <row r="3" spans="2:10" ht="15">
      <c r="B3" s="47">
        <v>42734</v>
      </c>
      <c r="C3" s="4">
        <v>8.93</v>
      </c>
      <c r="D3" s="47">
        <v>42734</v>
      </c>
      <c r="E3" s="2">
        <v>4.42</v>
      </c>
      <c r="G3" s="42"/>
      <c r="H3" s="43"/>
      <c r="J3" s="44"/>
    </row>
    <row r="4" spans="2:10" ht="15">
      <c r="B4" s="47">
        <v>42740</v>
      </c>
      <c r="C4" s="4">
        <v>8.98</v>
      </c>
      <c r="D4" s="47">
        <v>42740</v>
      </c>
      <c r="E4" s="2">
        <v>4.49</v>
      </c>
      <c r="G4" s="42"/>
      <c r="H4" s="43"/>
      <c r="J4" s="44"/>
    </row>
    <row r="5" spans="2:10" ht="15">
      <c r="B5" s="47">
        <v>42748</v>
      </c>
      <c r="C5" s="4">
        <v>8.88</v>
      </c>
      <c r="D5" s="47">
        <v>42748</v>
      </c>
      <c r="E5" s="2">
        <v>4.37</v>
      </c>
      <c r="G5" s="42"/>
      <c r="H5" s="43"/>
      <c r="J5" s="44"/>
    </row>
    <row r="6" spans="2:10" ht="15">
      <c r="B6" s="47">
        <v>42755</v>
      </c>
      <c r="C6" s="4">
        <v>8.85</v>
      </c>
      <c r="D6" s="47">
        <v>42755</v>
      </c>
      <c r="E6" s="2">
        <v>4.42</v>
      </c>
      <c r="G6" s="42"/>
      <c r="H6" s="43"/>
      <c r="J6" s="44"/>
    </row>
    <row r="7" spans="2:10" ht="15">
      <c r="B7" s="47">
        <v>42762</v>
      </c>
      <c r="C7" s="4">
        <v>8.77</v>
      </c>
      <c r="D7" s="47">
        <v>42762</v>
      </c>
      <c r="E7" s="2">
        <v>4.39</v>
      </c>
      <c r="G7" s="42"/>
      <c r="H7" s="43"/>
      <c r="J7" s="44"/>
    </row>
    <row r="8" spans="2:10" ht="15">
      <c r="B8" s="47">
        <v>42769</v>
      </c>
      <c r="C8" s="4">
        <v>8.6</v>
      </c>
      <c r="D8" s="47">
        <v>42769</v>
      </c>
      <c r="E8" s="2">
        <v>4.28</v>
      </c>
      <c r="G8" s="42"/>
      <c r="H8" s="43"/>
      <c r="J8" s="44"/>
    </row>
    <row r="9" spans="2:10" ht="15">
      <c r="B9" s="47">
        <v>42776</v>
      </c>
      <c r="C9" s="4">
        <v>8.6</v>
      </c>
      <c r="D9" s="47">
        <v>42776</v>
      </c>
      <c r="E9" s="2">
        <v>4.28</v>
      </c>
      <c r="G9" s="42"/>
      <c r="H9" s="43"/>
      <c r="J9" s="44"/>
    </row>
    <row r="10" spans="2:10" ht="15">
      <c r="B10" s="47">
        <v>42783</v>
      </c>
      <c r="C10" s="4">
        <v>8.4</v>
      </c>
      <c r="D10" s="47">
        <v>42783</v>
      </c>
      <c r="E10" s="2">
        <v>4.41</v>
      </c>
      <c r="G10" s="42"/>
      <c r="H10" s="43"/>
      <c r="J10" s="44"/>
    </row>
    <row r="11" spans="2:10" ht="15">
      <c r="B11" s="47">
        <v>42790</v>
      </c>
      <c r="C11" s="4">
        <v>8.52</v>
      </c>
      <c r="D11" s="47">
        <v>42790</v>
      </c>
      <c r="E11" s="2">
        <v>4.79</v>
      </c>
      <c r="G11" s="42"/>
      <c r="H11" s="43"/>
      <c r="J11" s="44"/>
    </row>
    <row r="12" spans="2:10" ht="15">
      <c r="B12" s="47">
        <v>42797</v>
      </c>
      <c r="C12" s="4">
        <v>8.7</v>
      </c>
      <c r="D12" s="47">
        <v>42797</v>
      </c>
      <c r="E12" s="2">
        <v>4.54</v>
      </c>
      <c r="G12" s="42"/>
      <c r="H12" s="43"/>
      <c r="J12" s="44"/>
    </row>
    <row r="13" spans="2:10" ht="15">
      <c r="B13" s="47">
        <v>42804</v>
      </c>
      <c r="C13" s="4">
        <v>8.69</v>
      </c>
      <c r="D13" s="47">
        <v>42804</v>
      </c>
      <c r="E13" s="2">
        <v>4.77</v>
      </c>
      <c r="G13" s="42"/>
      <c r="H13" s="43"/>
      <c r="J13" s="44"/>
    </row>
    <row r="14" spans="2:10" ht="15">
      <c r="B14" s="47">
        <v>42811</v>
      </c>
      <c r="C14" s="4">
        <v>8.72</v>
      </c>
      <c r="D14" s="47">
        <v>42811</v>
      </c>
      <c r="E14" s="2">
        <v>4.8</v>
      </c>
      <c r="G14" s="42"/>
      <c r="H14" s="43"/>
      <c r="J14" s="44"/>
    </row>
    <row r="15" spans="2:10" ht="15">
      <c r="B15" s="47">
        <v>42818</v>
      </c>
      <c r="C15" s="4">
        <v>8.65</v>
      </c>
      <c r="D15" s="47">
        <v>42818</v>
      </c>
      <c r="E15" s="2">
        <v>5.04</v>
      </c>
      <c r="G15" s="42"/>
      <c r="H15" s="43"/>
      <c r="J15" s="44"/>
    </row>
    <row r="16" spans="2:10" ht="15">
      <c r="B16" s="47">
        <v>42825</v>
      </c>
      <c r="C16" s="4">
        <v>8.8</v>
      </c>
      <c r="D16" s="47">
        <v>42825</v>
      </c>
      <c r="E16" s="2">
        <v>5.14</v>
      </c>
      <c r="G16" s="42"/>
      <c r="H16" s="43"/>
      <c r="J16" s="44"/>
    </row>
    <row r="17" spans="2:10" ht="15">
      <c r="B17" s="47">
        <v>42832</v>
      </c>
      <c r="C17" s="4">
        <v>8.9</v>
      </c>
      <c r="D17" s="47">
        <v>42832</v>
      </c>
      <c r="E17" s="2">
        <v>5.31</v>
      </c>
      <c r="G17" s="42"/>
      <c r="H17" s="43"/>
      <c r="J17" s="44"/>
    </row>
    <row r="18" spans="2:10" ht="15">
      <c r="B18" s="47">
        <v>42838</v>
      </c>
      <c r="C18" s="4">
        <v>8.9</v>
      </c>
      <c r="D18" s="47">
        <v>42838</v>
      </c>
      <c r="E18" s="2">
        <v>5.3</v>
      </c>
      <c r="G18" s="42"/>
      <c r="H18" s="43"/>
      <c r="J18" s="44"/>
    </row>
    <row r="19" spans="2:10" ht="15">
      <c r="B19" s="47">
        <v>42846</v>
      </c>
      <c r="C19" s="4">
        <v>8.6</v>
      </c>
      <c r="D19" s="47">
        <v>42846</v>
      </c>
      <c r="E19" s="2">
        <v>5.15</v>
      </c>
      <c r="G19" s="42"/>
      <c r="H19" s="43"/>
      <c r="J19" s="44"/>
    </row>
    <row r="20" spans="2:10" ht="15">
      <c r="B20" s="47">
        <v>42853</v>
      </c>
      <c r="C20" s="4">
        <v>8.93</v>
      </c>
      <c r="D20" s="47">
        <v>42853</v>
      </c>
      <c r="E20" s="2">
        <v>5.29</v>
      </c>
      <c r="G20" s="42"/>
      <c r="H20" s="43"/>
      <c r="J20" s="44"/>
    </row>
    <row r="21" spans="2:10" ht="15">
      <c r="B21" s="47">
        <v>42860</v>
      </c>
      <c r="C21" s="4">
        <v>9.56</v>
      </c>
      <c r="D21" s="47">
        <v>42860</v>
      </c>
      <c r="E21" s="2">
        <v>5.56</v>
      </c>
      <c r="G21" s="42"/>
      <c r="H21" s="43"/>
      <c r="J21" s="44"/>
    </row>
    <row r="22" spans="2:10" ht="15">
      <c r="B22" s="47">
        <v>42867</v>
      </c>
      <c r="C22" s="4">
        <v>10</v>
      </c>
      <c r="D22" s="47">
        <v>42867</v>
      </c>
      <c r="E22" s="2">
        <v>6.17</v>
      </c>
      <c r="G22" s="42"/>
      <c r="H22" s="43"/>
      <c r="J22" s="44"/>
    </row>
    <row r="23" spans="2:10" ht="15">
      <c r="B23" s="47">
        <v>42874</v>
      </c>
      <c r="C23" s="4">
        <v>10.01</v>
      </c>
      <c r="D23" s="47">
        <v>42874</v>
      </c>
      <c r="E23" s="2">
        <v>6.2</v>
      </c>
      <c r="G23" s="42"/>
      <c r="H23" s="43"/>
      <c r="J23" s="44"/>
    </row>
    <row r="24" spans="2:10" ht="15">
      <c r="B24" s="47">
        <v>42881</v>
      </c>
      <c r="C24" s="4">
        <v>10.35</v>
      </c>
      <c r="D24" s="47">
        <v>42881</v>
      </c>
      <c r="E24" s="2">
        <v>6.63</v>
      </c>
      <c r="G24" s="42"/>
      <c r="H24" s="43"/>
      <c r="J24" s="44"/>
    </row>
    <row r="25" spans="2:10" ht="15">
      <c r="B25" s="47">
        <v>42888</v>
      </c>
      <c r="C25" s="4">
        <v>9.99</v>
      </c>
      <c r="D25" s="47">
        <v>42888</v>
      </c>
      <c r="E25" s="2">
        <v>6.82</v>
      </c>
      <c r="G25" s="42"/>
      <c r="H25" s="43"/>
      <c r="J25" s="44"/>
    </row>
    <row r="26" spans="2:10" ht="15">
      <c r="B26" s="47">
        <v>42895</v>
      </c>
      <c r="C26" s="4">
        <v>9.75</v>
      </c>
      <c r="D26" s="47">
        <v>42895</v>
      </c>
      <c r="E26" s="2">
        <v>7.1</v>
      </c>
      <c r="G26" s="42"/>
      <c r="H26" s="43"/>
      <c r="J26" s="44"/>
    </row>
    <row r="27" spans="2:10" ht="15">
      <c r="B27" s="47">
        <v>42902</v>
      </c>
      <c r="C27" s="4">
        <v>9.99</v>
      </c>
      <c r="D27" s="47">
        <v>42902</v>
      </c>
      <c r="E27" s="2">
        <v>7.82</v>
      </c>
      <c r="G27" s="42"/>
      <c r="H27" s="43"/>
      <c r="J27" s="44"/>
    </row>
    <row r="28" spans="2:10" ht="15">
      <c r="B28" s="47">
        <v>42909</v>
      </c>
      <c r="C28" s="4">
        <v>10.8</v>
      </c>
      <c r="D28" s="47">
        <v>42909</v>
      </c>
      <c r="E28" s="2">
        <v>7.74</v>
      </c>
      <c r="G28" s="42"/>
      <c r="H28" s="43"/>
      <c r="J28" s="44"/>
    </row>
    <row r="29" spans="2:10" ht="15">
      <c r="B29" s="47">
        <v>42916</v>
      </c>
      <c r="C29" s="4">
        <v>10.54</v>
      </c>
      <c r="D29" s="47">
        <v>42916</v>
      </c>
      <c r="E29" s="2">
        <v>8.3</v>
      </c>
      <c r="G29" s="42"/>
      <c r="H29" s="43"/>
      <c r="J29" s="44"/>
    </row>
    <row r="30" spans="2:10" ht="15">
      <c r="B30" s="47">
        <v>42923</v>
      </c>
      <c r="C30" s="4">
        <v>10.59</v>
      </c>
      <c r="D30" s="47">
        <v>42923</v>
      </c>
      <c r="E30" s="2">
        <v>8.15</v>
      </c>
      <c r="G30" s="42"/>
      <c r="H30" s="43"/>
      <c r="J30" s="44"/>
    </row>
    <row r="31" spans="2:10" ht="15">
      <c r="B31" s="47">
        <v>42930</v>
      </c>
      <c r="C31" s="4">
        <v>10.78</v>
      </c>
      <c r="D31" s="47">
        <v>42930</v>
      </c>
      <c r="E31" s="2">
        <v>8.21</v>
      </c>
      <c r="G31" s="42"/>
      <c r="H31" s="43"/>
      <c r="J31" s="44"/>
    </row>
    <row r="32" spans="2:10" ht="15">
      <c r="B32" s="47">
        <v>42937</v>
      </c>
      <c r="C32" s="4">
        <v>10.88</v>
      </c>
      <c r="D32" s="47">
        <v>42937</v>
      </c>
      <c r="E32" s="2">
        <v>8.21</v>
      </c>
      <c r="G32" s="42"/>
      <c r="H32" s="43"/>
      <c r="J32" s="44"/>
    </row>
    <row r="33" spans="2:10" ht="15">
      <c r="B33" s="47">
        <v>42944</v>
      </c>
      <c r="C33" s="4">
        <v>10.96</v>
      </c>
      <c r="D33" s="47">
        <v>42944</v>
      </c>
      <c r="E33" s="2">
        <v>7.75</v>
      </c>
      <c r="G33" s="42"/>
      <c r="H33" s="43"/>
      <c r="J33" s="44"/>
    </row>
    <row r="34" spans="2:10" ht="15">
      <c r="B34" s="47">
        <v>42951</v>
      </c>
      <c r="C34" s="4">
        <v>10.98</v>
      </c>
      <c r="D34" s="47">
        <v>42951</v>
      </c>
      <c r="E34" s="2">
        <v>7.59</v>
      </c>
      <c r="G34" s="42"/>
      <c r="H34" s="43"/>
      <c r="J34" s="44"/>
    </row>
    <row r="35" spans="2:10" ht="15">
      <c r="B35" s="47">
        <v>42958</v>
      </c>
      <c r="C35" s="4">
        <v>10.7</v>
      </c>
      <c r="D35" s="47">
        <v>42958</v>
      </c>
      <c r="E35" s="2">
        <v>7.39</v>
      </c>
      <c r="G35" s="42"/>
      <c r="H35" s="43"/>
      <c r="J35" s="44"/>
    </row>
    <row r="36" spans="2:10" ht="15">
      <c r="B36" s="47">
        <v>42965</v>
      </c>
      <c r="C36" s="4">
        <v>10.58</v>
      </c>
      <c r="D36" s="47">
        <v>42965</v>
      </c>
      <c r="E36" s="2">
        <v>7.66</v>
      </c>
      <c r="G36" s="42"/>
      <c r="H36" s="43"/>
      <c r="J36" s="44"/>
    </row>
    <row r="37" spans="2:10" ht="15">
      <c r="B37" s="47">
        <v>42972</v>
      </c>
      <c r="C37" s="4">
        <v>10.75</v>
      </c>
      <c r="D37" s="47">
        <v>42972</v>
      </c>
      <c r="E37" s="2">
        <v>7.8</v>
      </c>
      <c r="G37" s="42"/>
      <c r="H37" s="43"/>
      <c r="J37" s="44"/>
    </row>
    <row r="38" spans="2:10" ht="15">
      <c r="B38" s="47">
        <v>42979</v>
      </c>
      <c r="C38" s="4">
        <v>10.55</v>
      </c>
      <c r="D38" s="47">
        <v>42979</v>
      </c>
      <c r="E38" s="2">
        <v>7.6</v>
      </c>
      <c r="G38" s="42"/>
      <c r="H38" s="43"/>
      <c r="J38" s="44"/>
    </row>
    <row r="39" spans="2:10" ht="15">
      <c r="B39" s="47">
        <v>42986</v>
      </c>
      <c r="C39" s="4">
        <v>10.63</v>
      </c>
      <c r="D39" s="47">
        <v>42986</v>
      </c>
      <c r="E39" s="2">
        <v>7.59</v>
      </c>
      <c r="G39" s="42"/>
      <c r="H39" s="43"/>
      <c r="J39" s="44"/>
    </row>
    <row r="40" spans="2:10" ht="15">
      <c r="B40" s="47">
        <v>42993</v>
      </c>
      <c r="C40" s="4">
        <v>10.3</v>
      </c>
      <c r="D40" s="47">
        <v>42993</v>
      </c>
      <c r="E40" s="2">
        <v>7.34</v>
      </c>
      <c r="G40" s="42"/>
      <c r="H40" s="43"/>
      <c r="J40" s="44"/>
    </row>
    <row r="41" spans="2:10" ht="15">
      <c r="B41" s="47">
        <v>43000</v>
      </c>
      <c r="C41" s="4">
        <v>10.46</v>
      </c>
      <c r="D41" s="47">
        <v>43000</v>
      </c>
      <c r="E41" s="2">
        <v>7.38</v>
      </c>
      <c r="G41" s="42"/>
      <c r="H41" s="43"/>
      <c r="J41" s="44"/>
    </row>
    <row r="42" spans="2:10" ht="15">
      <c r="B42" s="47">
        <v>43007</v>
      </c>
      <c r="C42" s="4">
        <v>10.23</v>
      </c>
      <c r="D42" s="47">
        <v>43007</v>
      </c>
      <c r="E42" s="2">
        <v>7.2</v>
      </c>
      <c r="G42" s="42"/>
      <c r="H42" s="43"/>
      <c r="J42" s="44"/>
    </row>
    <row r="43" spans="2:10" ht="15">
      <c r="B43" s="47">
        <v>43014</v>
      </c>
      <c r="C43" s="4">
        <v>10.2</v>
      </c>
      <c r="D43" s="47">
        <v>43014</v>
      </c>
      <c r="E43" s="2">
        <v>7.14</v>
      </c>
      <c r="G43" s="42"/>
      <c r="H43" s="43"/>
      <c r="J43" s="44"/>
    </row>
    <row r="44" spans="2:10" ht="15">
      <c r="B44" s="47">
        <v>43021</v>
      </c>
      <c r="C44" s="4">
        <v>10.19</v>
      </c>
      <c r="D44" s="47">
        <v>43021</v>
      </c>
      <c r="E44" s="2">
        <v>7.29</v>
      </c>
      <c r="G44" s="42"/>
      <c r="H44" s="43"/>
      <c r="J44" s="44"/>
    </row>
    <row r="45" spans="2:10" ht="15">
      <c r="B45" s="47">
        <v>43028</v>
      </c>
      <c r="C45" s="4">
        <v>10.5</v>
      </c>
      <c r="D45" s="47">
        <v>43028</v>
      </c>
      <c r="E45" s="2">
        <v>7.14</v>
      </c>
      <c r="G45" s="42"/>
      <c r="H45" s="43"/>
      <c r="J45" s="44"/>
    </row>
    <row r="46" spans="2:10" ht="15">
      <c r="B46" s="47">
        <v>43035</v>
      </c>
      <c r="C46" s="4">
        <v>10.4</v>
      </c>
      <c r="D46" s="47">
        <v>43035</v>
      </c>
      <c r="E46" s="2">
        <v>7.1</v>
      </c>
      <c r="G46" s="42"/>
      <c r="H46" s="43"/>
      <c r="J46" s="44"/>
    </row>
    <row r="47" spans="2:10" ht="15">
      <c r="B47" s="47">
        <v>43042</v>
      </c>
      <c r="C47" s="4">
        <v>10.6</v>
      </c>
      <c r="D47" s="47">
        <v>43042</v>
      </c>
      <c r="E47" s="2">
        <v>7.39</v>
      </c>
      <c r="G47" s="42"/>
      <c r="H47" s="43"/>
      <c r="J47" s="44"/>
    </row>
    <row r="48" spans="2:10" ht="15">
      <c r="B48" s="47">
        <v>43049</v>
      </c>
      <c r="C48" s="4">
        <v>10.45</v>
      </c>
      <c r="D48" s="47">
        <v>43049</v>
      </c>
      <c r="E48" s="2">
        <v>7.59</v>
      </c>
      <c r="G48" s="42"/>
      <c r="H48" s="43"/>
      <c r="J48" s="44"/>
    </row>
    <row r="49" spans="2:10" ht="15">
      <c r="B49" s="47">
        <v>43056</v>
      </c>
      <c r="C49" s="4">
        <v>10.15</v>
      </c>
      <c r="D49" s="47">
        <v>43056</v>
      </c>
      <c r="E49" s="2">
        <v>7.39</v>
      </c>
      <c r="G49" s="42"/>
      <c r="H49" s="43"/>
      <c r="J49" s="44"/>
    </row>
    <row r="50" spans="2:10" ht="15">
      <c r="B50" s="47">
        <v>43063</v>
      </c>
      <c r="C50" s="4">
        <v>10.4</v>
      </c>
      <c r="D50" s="47">
        <v>43063</v>
      </c>
      <c r="E50" s="2">
        <v>7.42</v>
      </c>
      <c r="G50" s="42"/>
      <c r="H50" s="43"/>
      <c r="J50" s="44"/>
    </row>
    <row r="51" spans="2:10" ht="15">
      <c r="B51" s="47">
        <v>43070</v>
      </c>
      <c r="C51" s="4">
        <v>10.35</v>
      </c>
      <c r="D51" s="47">
        <v>43070</v>
      </c>
      <c r="E51" s="2">
        <v>7.53</v>
      </c>
      <c r="G51" s="42"/>
      <c r="H51" s="43"/>
      <c r="J51" s="44"/>
    </row>
    <row r="52" spans="2:10" ht="15">
      <c r="B52" s="47">
        <v>43077</v>
      </c>
      <c r="C52" s="4">
        <v>10.5</v>
      </c>
      <c r="D52" s="47">
        <v>43077</v>
      </c>
      <c r="E52" s="2">
        <v>7.13</v>
      </c>
      <c r="G52" s="42"/>
      <c r="H52" s="43"/>
      <c r="J52" s="44"/>
    </row>
    <row r="53" spans="2:10" ht="15">
      <c r="B53" s="47">
        <v>43084</v>
      </c>
      <c r="C53" s="46">
        <v>11.09</v>
      </c>
      <c r="D53" s="47">
        <v>43084</v>
      </c>
      <c r="E53" s="2">
        <v>7.35</v>
      </c>
      <c r="G53" s="42"/>
      <c r="H53" s="43"/>
      <c r="J53" s="44"/>
    </row>
    <row r="54" spans="2:10" ht="15.75" thickBot="1">
      <c r="B54" s="48">
        <v>43091</v>
      </c>
      <c r="C54" s="45">
        <v>11.58</v>
      </c>
      <c r="D54" s="48">
        <v>43091</v>
      </c>
      <c r="E54" s="3">
        <v>7.68</v>
      </c>
      <c r="G54" s="42"/>
      <c r="H54" s="43"/>
      <c r="J54" s="44"/>
    </row>
  </sheetData>
  <sheetProtection/>
  <mergeCells count="2">
    <mergeCell ref="B1:C1"/>
    <mergeCell ref="D1:E1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25"/>
  <sheetViews>
    <sheetView zoomScalePageLayoutView="0" workbookViewId="0" topLeftCell="H1">
      <selection activeCell="S48" sqref="S48"/>
    </sheetView>
  </sheetViews>
  <sheetFormatPr defaultColWidth="8.8515625" defaultRowHeight="15"/>
  <cols>
    <col min="1" max="1" width="5.7109375" style="17" customWidth="1"/>
    <col min="2" max="2" width="11.7109375" style="17" customWidth="1"/>
    <col min="3" max="3" width="17.140625" style="17" customWidth="1"/>
    <col min="4" max="4" width="3.00390625" style="18" customWidth="1"/>
    <col min="5" max="5" width="12.421875" style="17" bestFit="1" customWidth="1"/>
    <col min="6" max="6" width="19.140625" style="17" customWidth="1"/>
    <col min="7" max="7" width="20.7109375" style="17" bestFit="1" customWidth="1"/>
    <col min="8" max="8" width="15.8515625" style="17" customWidth="1"/>
    <col min="9" max="9" width="19.8515625" style="17" customWidth="1"/>
    <col min="10" max="10" width="2.8515625" style="17" customWidth="1"/>
    <col min="11" max="11" width="12.28125" style="17" customWidth="1"/>
    <col min="12" max="12" width="19.140625" style="17" customWidth="1"/>
    <col min="13" max="13" width="16.8515625" style="17" customWidth="1"/>
    <col min="14" max="14" width="4.7109375" style="17" customWidth="1"/>
    <col min="15" max="15" width="14.421875" style="17" customWidth="1"/>
    <col min="16" max="16" width="17.7109375" style="17" customWidth="1"/>
    <col min="17" max="17" width="3.421875" style="17" customWidth="1"/>
    <col min="18" max="18" width="10.7109375" style="17" bestFit="1" customWidth="1"/>
    <col min="19" max="19" width="19.140625" style="17" customWidth="1"/>
    <col min="20" max="20" width="20.421875" style="17" customWidth="1"/>
    <col min="21" max="21" width="15.8515625" style="17" customWidth="1"/>
    <col min="22" max="22" width="19.8515625" style="17" customWidth="1"/>
    <col min="23" max="23" width="2.8515625" style="17" customWidth="1"/>
    <col min="24" max="24" width="11.421875" style="17" customWidth="1"/>
    <col min="25" max="25" width="19.28125" style="17" customWidth="1"/>
    <col min="26" max="26" width="16.8515625" style="17" customWidth="1"/>
    <col min="27" max="16384" width="8.8515625" style="17" customWidth="1"/>
  </cols>
  <sheetData>
    <row r="1" spans="2:26" ht="14.25" customHeight="1" thickBot="1">
      <c r="B1" s="49" t="s">
        <v>1</v>
      </c>
      <c r="C1" s="50"/>
      <c r="D1" s="7"/>
      <c r="E1" s="75" t="s">
        <v>0</v>
      </c>
      <c r="F1" s="70" t="s">
        <v>11</v>
      </c>
      <c r="G1" s="71"/>
      <c r="H1" s="71"/>
      <c r="I1" s="72"/>
      <c r="J1" s="73"/>
      <c r="K1" s="53"/>
      <c r="L1" s="55" t="s">
        <v>40</v>
      </c>
      <c r="M1" s="57" t="s">
        <v>27</v>
      </c>
      <c r="O1" s="49" t="s">
        <v>2</v>
      </c>
      <c r="P1" s="50"/>
      <c r="R1" s="75" t="s">
        <v>0</v>
      </c>
      <c r="S1" s="70" t="s">
        <v>11</v>
      </c>
      <c r="T1" s="71"/>
      <c r="U1" s="71"/>
      <c r="V1" s="72"/>
      <c r="W1" s="73"/>
      <c r="X1" s="53"/>
      <c r="Y1" s="55" t="s">
        <v>40</v>
      </c>
      <c r="Z1" s="57" t="s">
        <v>27</v>
      </c>
    </row>
    <row r="2" spans="2:26" ht="30.75" customHeight="1" thickBot="1">
      <c r="B2" s="20" t="s">
        <v>0</v>
      </c>
      <c r="C2" s="21" t="s">
        <v>5</v>
      </c>
      <c r="D2" s="8"/>
      <c r="E2" s="76"/>
      <c r="F2" s="22" t="s">
        <v>6</v>
      </c>
      <c r="G2" s="23" t="s">
        <v>12</v>
      </c>
      <c r="H2" s="22" t="s">
        <v>10</v>
      </c>
      <c r="I2" s="23" t="s">
        <v>13</v>
      </c>
      <c r="J2" s="74"/>
      <c r="K2" s="54"/>
      <c r="L2" s="56"/>
      <c r="M2" s="58"/>
      <c r="O2" s="20" t="s">
        <v>0</v>
      </c>
      <c r="P2" s="21" t="s">
        <v>5</v>
      </c>
      <c r="R2" s="76"/>
      <c r="S2" s="22" t="s">
        <v>6</v>
      </c>
      <c r="T2" s="23" t="s">
        <v>12</v>
      </c>
      <c r="U2" s="22" t="s">
        <v>10</v>
      </c>
      <c r="V2" s="23" t="s">
        <v>13</v>
      </c>
      <c r="W2" s="74"/>
      <c r="X2" s="54"/>
      <c r="Y2" s="56"/>
      <c r="Z2" s="58"/>
    </row>
    <row r="3" spans="2:26" ht="18.75" thickBot="1">
      <c r="B3" s="47">
        <v>42734</v>
      </c>
      <c r="C3" s="4">
        <v>8.93</v>
      </c>
      <c r="D3" s="9"/>
      <c r="E3" s="16"/>
      <c r="F3" s="40" t="s">
        <v>7</v>
      </c>
      <c r="G3" s="41" t="s">
        <v>39</v>
      </c>
      <c r="H3" s="40" t="s">
        <v>8</v>
      </c>
      <c r="I3" s="41" t="s">
        <v>9</v>
      </c>
      <c r="J3" s="24"/>
      <c r="K3" s="29"/>
      <c r="L3" s="30" t="s">
        <v>43</v>
      </c>
      <c r="M3" s="31" t="s">
        <v>38</v>
      </c>
      <c r="O3" s="47">
        <v>42734</v>
      </c>
      <c r="P3" s="2">
        <v>4.42</v>
      </c>
      <c r="R3" s="16"/>
      <c r="S3" s="40" t="s">
        <v>7</v>
      </c>
      <c r="T3" s="41" t="s">
        <v>39</v>
      </c>
      <c r="U3" s="40" t="s">
        <v>8</v>
      </c>
      <c r="V3" s="41" t="s">
        <v>9</v>
      </c>
      <c r="W3" s="24"/>
      <c r="X3" s="29"/>
      <c r="Y3" s="30" t="s">
        <v>43</v>
      </c>
      <c r="Z3" s="31" t="s">
        <v>38</v>
      </c>
    </row>
    <row r="4" spans="2:26" ht="15.75" thickBot="1">
      <c r="B4" s="47">
        <v>42740</v>
      </c>
      <c r="C4" s="4">
        <v>8.98</v>
      </c>
      <c r="D4" s="9"/>
      <c r="E4" s="47">
        <v>42740</v>
      </c>
      <c r="F4" s="27">
        <f>(C4-C3)/C3</f>
        <v>0.005599104143337146</v>
      </c>
      <c r="G4" s="59">
        <f>PRODUCT(F60:F110)^(1/51)-1</f>
        <v>0.0051083578507789</v>
      </c>
      <c r="H4" s="27">
        <f>LN(C4/C3)</f>
        <v>0.005583487425700686</v>
      </c>
      <c r="I4" s="59">
        <f>SUM(H4:H54)/51</f>
        <v>0.005095354456008659</v>
      </c>
      <c r="J4" s="11"/>
      <c r="K4" s="32"/>
      <c r="L4" s="33">
        <f>VAR(H4:H54)</f>
        <v>0.0006450550340418107</v>
      </c>
      <c r="M4" s="34">
        <f>SQRT(L4)</f>
        <v>0.025397933656929862</v>
      </c>
      <c r="O4" s="47">
        <v>42740</v>
      </c>
      <c r="P4" s="2">
        <v>4.49</v>
      </c>
      <c r="R4" s="47">
        <v>42740</v>
      </c>
      <c r="S4" s="27">
        <f>(P4-P3)/P3</f>
        <v>0.015837104072398255</v>
      </c>
      <c r="T4" s="59">
        <f>PRODUCT(S60:S110)^(1/51)-1</f>
        <v>0.010891826985792719</v>
      </c>
      <c r="U4" s="27">
        <f>LN(P4/P3)</f>
        <v>0.015713005664556332</v>
      </c>
      <c r="V4" s="59">
        <f>SUM(U4:U54)/51</f>
        <v>0.010832938256274002</v>
      </c>
      <c r="W4" s="11"/>
      <c r="X4" s="32"/>
      <c r="Y4" s="33">
        <f>VAR(U4:U54)</f>
        <v>0.0013561901561134177</v>
      </c>
      <c r="Z4" s="34">
        <f>SQRT(Y4)</f>
        <v>0.036826487154131574</v>
      </c>
    </row>
    <row r="5" spans="2:26" ht="15.75" thickBot="1">
      <c r="B5" s="47">
        <v>42748</v>
      </c>
      <c r="C5" s="4">
        <v>8.88</v>
      </c>
      <c r="D5" s="9"/>
      <c r="E5" s="47">
        <v>42748</v>
      </c>
      <c r="F5" s="27">
        <f aca="true" t="shared" si="0" ref="F5:F54">(C5-C4)/C4</f>
        <v>-0.011135857461024459</v>
      </c>
      <c r="G5" s="59"/>
      <c r="H5" s="27">
        <f aca="true" t="shared" si="1" ref="H5:H54">LN(C5/C4)</f>
        <v>-0.01119832531002945</v>
      </c>
      <c r="I5" s="59"/>
      <c r="J5" s="11"/>
      <c r="K5" s="12"/>
      <c r="L5" s="12"/>
      <c r="M5" s="1"/>
      <c r="O5" s="47">
        <v>42748</v>
      </c>
      <c r="P5" s="2">
        <v>4.37</v>
      </c>
      <c r="R5" s="47">
        <v>42748</v>
      </c>
      <c r="S5" s="27">
        <f aca="true" t="shared" si="2" ref="S5:S54">(P5-P4)/P4</f>
        <v>-0.02672605790645882</v>
      </c>
      <c r="T5" s="59"/>
      <c r="U5" s="27">
        <f aca="true" t="shared" si="3" ref="U5:U54">LN(P5/P4)</f>
        <v>-0.02708969264666411</v>
      </c>
      <c r="V5" s="59"/>
      <c r="W5" s="11"/>
      <c r="X5" s="12"/>
      <c r="Y5" s="12"/>
      <c r="Z5" s="1"/>
    </row>
    <row r="6" spans="2:26" ht="15" customHeight="1">
      <c r="B6" s="47">
        <v>42755</v>
      </c>
      <c r="C6" s="4">
        <v>8.85</v>
      </c>
      <c r="D6" s="9"/>
      <c r="E6" s="47">
        <v>42755</v>
      </c>
      <c r="F6" s="27">
        <f t="shared" si="0"/>
        <v>-0.003378378378378506</v>
      </c>
      <c r="G6" s="59"/>
      <c r="H6" s="27">
        <f t="shared" si="1"/>
        <v>-0.00338409798424068</v>
      </c>
      <c r="I6" s="59"/>
      <c r="J6" s="11"/>
      <c r="K6" s="61" t="s">
        <v>28</v>
      </c>
      <c r="L6" s="64" t="s">
        <v>29</v>
      </c>
      <c r="M6" s="67" t="s">
        <v>30</v>
      </c>
      <c r="O6" s="47">
        <v>42755</v>
      </c>
      <c r="P6" s="2">
        <v>4.42</v>
      </c>
      <c r="R6" s="47">
        <v>42755</v>
      </c>
      <c r="S6" s="27">
        <f t="shared" si="2"/>
        <v>0.011441647597253964</v>
      </c>
      <c r="T6" s="59"/>
      <c r="U6" s="27">
        <f t="shared" si="3"/>
        <v>0.01137668698210783</v>
      </c>
      <c r="V6" s="59"/>
      <c r="W6" s="11"/>
      <c r="X6" s="61" t="s">
        <v>28</v>
      </c>
      <c r="Y6" s="64" t="s">
        <v>29</v>
      </c>
      <c r="Z6" s="67" t="s">
        <v>30</v>
      </c>
    </row>
    <row r="7" spans="2:26" ht="15">
      <c r="B7" s="47">
        <v>42762</v>
      </c>
      <c r="C7" s="4">
        <v>8.77</v>
      </c>
      <c r="D7" s="9"/>
      <c r="E7" s="47">
        <v>42762</v>
      </c>
      <c r="F7" s="27">
        <f t="shared" si="0"/>
        <v>-0.009039548022598879</v>
      </c>
      <c r="G7" s="59"/>
      <c r="H7" s="27">
        <f t="shared" si="1"/>
        <v>-0.009080652635746481</v>
      </c>
      <c r="I7" s="59"/>
      <c r="J7" s="11"/>
      <c r="K7" s="62"/>
      <c r="L7" s="65"/>
      <c r="M7" s="68"/>
      <c r="O7" s="47">
        <v>42762</v>
      </c>
      <c r="P7" s="2">
        <v>4.39</v>
      </c>
      <c r="R7" s="47">
        <v>42762</v>
      </c>
      <c r="S7" s="27">
        <f t="shared" si="2"/>
        <v>-0.006787330316742138</v>
      </c>
      <c r="T7" s="59"/>
      <c r="U7" s="27">
        <f t="shared" si="3"/>
        <v>-0.006810469002526863</v>
      </c>
      <c r="V7" s="59"/>
      <c r="W7" s="11"/>
      <c r="X7" s="62"/>
      <c r="Y7" s="65"/>
      <c r="Z7" s="68"/>
    </row>
    <row r="8" spans="2:26" ht="15.75" thickBot="1">
      <c r="B8" s="47">
        <v>42769</v>
      </c>
      <c r="C8" s="4">
        <v>8.6</v>
      </c>
      <c r="D8" s="9"/>
      <c r="E8" s="47">
        <v>42769</v>
      </c>
      <c r="F8" s="27">
        <f t="shared" si="0"/>
        <v>-0.019384264538198397</v>
      </c>
      <c r="G8" s="59"/>
      <c r="H8" s="27">
        <f t="shared" si="1"/>
        <v>-0.019574603124629636</v>
      </c>
      <c r="I8" s="59"/>
      <c r="J8" s="11"/>
      <c r="K8" s="63"/>
      <c r="L8" s="66"/>
      <c r="M8" s="69"/>
      <c r="O8" s="47">
        <v>42769</v>
      </c>
      <c r="P8" s="2">
        <v>4.28</v>
      </c>
      <c r="R8" s="47">
        <v>42769</v>
      </c>
      <c r="S8" s="27">
        <f t="shared" si="2"/>
        <v>-0.025056947608200326</v>
      </c>
      <c r="T8" s="59"/>
      <c r="U8" s="27">
        <f t="shared" si="3"/>
        <v>-0.025376217493374417</v>
      </c>
      <c r="V8" s="59"/>
      <c r="W8" s="11"/>
      <c r="X8" s="63"/>
      <c r="Y8" s="66"/>
      <c r="Z8" s="69"/>
    </row>
    <row r="9" spans="2:26" ht="15.75" thickBot="1">
      <c r="B9" s="47">
        <v>42776</v>
      </c>
      <c r="C9" s="4">
        <v>8.6</v>
      </c>
      <c r="D9" s="9"/>
      <c r="E9" s="47">
        <v>42776</v>
      </c>
      <c r="F9" s="27">
        <f t="shared" si="0"/>
        <v>0</v>
      </c>
      <c r="G9" s="59"/>
      <c r="H9" s="27">
        <f t="shared" si="1"/>
        <v>0</v>
      </c>
      <c r="I9" s="59"/>
      <c r="J9" s="11"/>
      <c r="K9" s="29" t="s">
        <v>24</v>
      </c>
      <c r="L9" s="30" t="s">
        <v>41</v>
      </c>
      <c r="M9" s="31" t="s">
        <v>42</v>
      </c>
      <c r="O9" s="47">
        <v>42776</v>
      </c>
      <c r="P9" s="2">
        <v>4.28</v>
      </c>
      <c r="R9" s="47">
        <v>42776</v>
      </c>
      <c r="S9" s="27">
        <f t="shared" si="2"/>
        <v>0</v>
      </c>
      <c r="T9" s="59"/>
      <c r="U9" s="27">
        <f t="shared" si="3"/>
        <v>0</v>
      </c>
      <c r="V9" s="59"/>
      <c r="W9" s="11"/>
      <c r="X9" s="29" t="s">
        <v>24</v>
      </c>
      <c r="Y9" s="30" t="s">
        <v>41</v>
      </c>
      <c r="Z9" s="31" t="s">
        <v>42</v>
      </c>
    </row>
    <row r="10" spans="2:26" ht="15.75" thickBot="1">
      <c r="B10" s="47">
        <v>42783</v>
      </c>
      <c r="C10" s="4">
        <v>8.4</v>
      </c>
      <c r="D10" s="9"/>
      <c r="E10" s="47">
        <v>42783</v>
      </c>
      <c r="F10" s="27">
        <f t="shared" si="0"/>
        <v>-0.023255813953488292</v>
      </c>
      <c r="G10" s="59"/>
      <c r="H10" s="27">
        <f t="shared" si="1"/>
        <v>-0.023530497410194046</v>
      </c>
      <c r="I10" s="59"/>
      <c r="J10" s="11"/>
      <c r="K10" s="32">
        <f>I4*52</f>
        <v>0.26495843171245026</v>
      </c>
      <c r="L10" s="33">
        <f>L4*52</f>
        <v>0.033542861770174154</v>
      </c>
      <c r="M10" s="34">
        <f>M4*SQRT(52)</f>
        <v>0.18314710418178648</v>
      </c>
      <c r="O10" s="47">
        <v>42783</v>
      </c>
      <c r="P10" s="2">
        <v>4.41</v>
      </c>
      <c r="R10" s="47">
        <v>42783</v>
      </c>
      <c r="S10" s="27">
        <f t="shared" si="2"/>
        <v>0.030373831775700907</v>
      </c>
      <c r="T10" s="59"/>
      <c r="U10" s="27">
        <f t="shared" si="3"/>
        <v>0.02992167986504923</v>
      </c>
      <c r="V10" s="59"/>
      <c r="W10" s="11"/>
      <c r="X10" s="32">
        <f>V4*52</f>
        <v>0.5633127893262482</v>
      </c>
      <c r="Y10" s="33">
        <f>Y4*52</f>
        <v>0.07052188811789772</v>
      </c>
      <c r="Z10" s="34">
        <f>Z4*SQRT(52)</f>
        <v>0.2655595754588746</v>
      </c>
    </row>
    <row r="11" spans="2:26" ht="15">
      <c r="B11" s="47">
        <v>42790</v>
      </c>
      <c r="C11" s="4">
        <v>8.52</v>
      </c>
      <c r="D11" s="9"/>
      <c r="E11" s="47">
        <v>42790</v>
      </c>
      <c r="F11" s="27">
        <f t="shared" si="0"/>
        <v>0.014285714285714192</v>
      </c>
      <c r="G11" s="59"/>
      <c r="H11" s="27">
        <f t="shared" si="1"/>
        <v>0.014184634991956381</v>
      </c>
      <c r="I11" s="59"/>
      <c r="J11" s="11"/>
      <c r="K11" s="12"/>
      <c r="L11" s="12"/>
      <c r="M11" s="1"/>
      <c r="O11" s="47">
        <v>42790</v>
      </c>
      <c r="P11" s="2">
        <v>4.79</v>
      </c>
      <c r="R11" s="47">
        <v>42790</v>
      </c>
      <c r="S11" s="27">
        <f t="shared" si="2"/>
        <v>0.08616780045351471</v>
      </c>
      <c r="T11" s="59"/>
      <c r="U11" s="27">
        <f t="shared" si="3"/>
        <v>0.08265572196406919</v>
      </c>
      <c r="V11" s="59"/>
      <c r="W11" s="11"/>
      <c r="X11" s="12"/>
      <c r="Y11" s="12"/>
      <c r="Z11" s="1"/>
    </row>
    <row r="12" spans="2:26" ht="15">
      <c r="B12" s="47">
        <v>42797</v>
      </c>
      <c r="C12" s="4">
        <v>8.7</v>
      </c>
      <c r="D12" s="9"/>
      <c r="E12" s="47">
        <v>42797</v>
      </c>
      <c r="F12" s="27">
        <f t="shared" si="0"/>
        <v>0.02112676056338025</v>
      </c>
      <c r="G12" s="59"/>
      <c r="H12" s="27">
        <f t="shared" si="1"/>
        <v>0.020906684819313643</v>
      </c>
      <c r="I12" s="59"/>
      <c r="J12" s="11"/>
      <c r="K12" s="12"/>
      <c r="L12" s="12"/>
      <c r="M12" s="1"/>
      <c r="O12" s="47">
        <v>42797</v>
      </c>
      <c r="P12" s="2">
        <v>4.54</v>
      </c>
      <c r="R12" s="47">
        <v>42797</v>
      </c>
      <c r="S12" s="27">
        <f t="shared" si="2"/>
        <v>-0.05219206680584551</v>
      </c>
      <c r="T12" s="59"/>
      <c r="U12" s="27">
        <f t="shared" si="3"/>
        <v>-0.05360339936956728</v>
      </c>
      <c r="V12" s="59"/>
      <c r="W12" s="11"/>
      <c r="X12" s="12"/>
      <c r="Y12" s="12"/>
      <c r="Z12" s="1"/>
    </row>
    <row r="13" spans="2:26" ht="15">
      <c r="B13" s="47">
        <v>42804</v>
      </c>
      <c r="C13" s="4">
        <v>8.69</v>
      </c>
      <c r="D13" s="9"/>
      <c r="E13" s="47">
        <v>42804</v>
      </c>
      <c r="F13" s="27">
        <f t="shared" si="0"/>
        <v>-0.0011494252873562975</v>
      </c>
      <c r="G13" s="59"/>
      <c r="H13" s="27">
        <f t="shared" si="1"/>
        <v>-0.0011500863832373297</v>
      </c>
      <c r="I13" s="59"/>
      <c r="J13" s="11"/>
      <c r="K13" s="12"/>
      <c r="L13" s="12"/>
      <c r="M13" s="1"/>
      <c r="O13" s="47">
        <v>42804</v>
      </c>
      <c r="P13" s="2">
        <v>4.77</v>
      </c>
      <c r="R13" s="47">
        <v>42804</v>
      </c>
      <c r="S13" s="27">
        <f t="shared" si="2"/>
        <v>0.05066079295154175</v>
      </c>
      <c r="T13" s="59"/>
      <c r="U13" s="27">
        <f t="shared" si="3"/>
        <v>0.049419292846993076</v>
      </c>
      <c r="V13" s="59"/>
      <c r="W13" s="11"/>
      <c r="X13" s="12"/>
      <c r="Y13" s="12"/>
      <c r="Z13" s="1"/>
    </row>
    <row r="14" spans="2:26" ht="15">
      <c r="B14" s="47">
        <v>42811</v>
      </c>
      <c r="C14" s="4">
        <v>8.72</v>
      </c>
      <c r="D14" s="9"/>
      <c r="E14" s="47">
        <v>42811</v>
      </c>
      <c r="F14" s="27">
        <f t="shared" si="0"/>
        <v>0.0034522439585732037</v>
      </c>
      <c r="G14" s="59"/>
      <c r="H14" s="27">
        <f t="shared" si="1"/>
        <v>0.003446298643587649</v>
      </c>
      <c r="I14" s="59"/>
      <c r="J14" s="11"/>
      <c r="K14" s="12"/>
      <c r="L14" s="12"/>
      <c r="M14" s="1"/>
      <c r="O14" s="47">
        <v>42811</v>
      </c>
      <c r="P14" s="2">
        <v>4.8</v>
      </c>
      <c r="R14" s="47">
        <v>42811</v>
      </c>
      <c r="S14" s="27">
        <f t="shared" si="2"/>
        <v>0.006289308176100681</v>
      </c>
      <c r="T14" s="59"/>
      <c r="U14" s="27">
        <f t="shared" si="3"/>
        <v>0.006269613013595395</v>
      </c>
      <c r="V14" s="59"/>
      <c r="W14" s="11"/>
      <c r="X14" s="12"/>
      <c r="Y14" s="12"/>
      <c r="Z14" s="1"/>
    </row>
    <row r="15" spans="2:26" ht="15">
      <c r="B15" s="47">
        <v>42818</v>
      </c>
      <c r="C15" s="4">
        <v>8.65</v>
      </c>
      <c r="D15" s="9"/>
      <c r="E15" s="47">
        <v>42818</v>
      </c>
      <c r="F15" s="27">
        <f t="shared" si="0"/>
        <v>-0.008027522935779848</v>
      </c>
      <c r="G15" s="59"/>
      <c r="H15" s="27">
        <f t="shared" si="1"/>
        <v>-0.008059916977100286</v>
      </c>
      <c r="I15" s="59"/>
      <c r="J15" s="11"/>
      <c r="K15" s="12"/>
      <c r="L15" s="12"/>
      <c r="M15" s="1"/>
      <c r="O15" s="47">
        <v>42818</v>
      </c>
      <c r="P15" s="2">
        <v>5.04</v>
      </c>
      <c r="R15" s="47">
        <v>42818</v>
      </c>
      <c r="S15" s="27">
        <f t="shared" si="2"/>
        <v>0.050000000000000044</v>
      </c>
      <c r="T15" s="59"/>
      <c r="U15" s="27">
        <f t="shared" si="3"/>
        <v>0.04879016416943205</v>
      </c>
      <c r="V15" s="59"/>
      <c r="W15" s="11"/>
      <c r="X15" s="12"/>
      <c r="Y15" s="12"/>
      <c r="Z15" s="1"/>
    </row>
    <row r="16" spans="2:26" ht="15">
      <c r="B16" s="47">
        <v>42825</v>
      </c>
      <c r="C16" s="4">
        <v>8.8</v>
      </c>
      <c r="D16" s="9"/>
      <c r="E16" s="47">
        <v>42825</v>
      </c>
      <c r="F16" s="27">
        <f t="shared" si="0"/>
        <v>0.017341040462427786</v>
      </c>
      <c r="G16" s="59"/>
      <c r="H16" s="27">
        <f t="shared" si="1"/>
        <v>0.01719240054037277</v>
      </c>
      <c r="I16" s="59"/>
      <c r="J16" s="11"/>
      <c r="K16" s="12"/>
      <c r="L16" s="12"/>
      <c r="M16" s="1"/>
      <c r="O16" s="47">
        <v>42825</v>
      </c>
      <c r="P16" s="2">
        <v>5.14</v>
      </c>
      <c r="R16" s="47">
        <v>42825</v>
      </c>
      <c r="S16" s="27">
        <f t="shared" si="2"/>
        <v>0.01984126984126977</v>
      </c>
      <c r="T16" s="59"/>
      <c r="U16" s="27">
        <f t="shared" si="3"/>
        <v>0.01964699738379642</v>
      </c>
      <c r="V16" s="59"/>
      <c r="W16" s="11"/>
      <c r="X16" s="12"/>
      <c r="Y16" s="12"/>
      <c r="Z16" s="1"/>
    </row>
    <row r="17" spans="2:26" ht="15">
      <c r="B17" s="47">
        <v>42832</v>
      </c>
      <c r="C17" s="4">
        <v>8.9</v>
      </c>
      <c r="D17" s="9"/>
      <c r="E17" s="47">
        <v>42832</v>
      </c>
      <c r="F17" s="27">
        <f t="shared" si="0"/>
        <v>0.011363636363636322</v>
      </c>
      <c r="G17" s="59"/>
      <c r="H17" s="27">
        <f t="shared" si="1"/>
        <v>0.011299555253933247</v>
      </c>
      <c r="I17" s="59"/>
      <c r="J17" s="11"/>
      <c r="K17" s="12"/>
      <c r="L17" s="12"/>
      <c r="M17" s="1"/>
      <c r="O17" s="47">
        <v>42832</v>
      </c>
      <c r="P17" s="2">
        <v>5.31</v>
      </c>
      <c r="R17" s="47">
        <v>42832</v>
      </c>
      <c r="S17" s="27">
        <f t="shared" si="2"/>
        <v>0.03307392996108948</v>
      </c>
      <c r="T17" s="59"/>
      <c r="U17" s="27">
        <f t="shared" si="3"/>
        <v>0.032538755786773614</v>
      </c>
      <c r="V17" s="59"/>
      <c r="W17" s="11"/>
      <c r="X17" s="12"/>
      <c r="Y17" s="12"/>
      <c r="Z17" s="1"/>
    </row>
    <row r="18" spans="2:26" ht="15">
      <c r="B18" s="47">
        <v>42838</v>
      </c>
      <c r="C18" s="4">
        <v>8.9</v>
      </c>
      <c r="D18" s="9"/>
      <c r="E18" s="47">
        <v>42838</v>
      </c>
      <c r="F18" s="27">
        <f t="shared" si="0"/>
        <v>0</v>
      </c>
      <c r="G18" s="59"/>
      <c r="H18" s="27">
        <f t="shared" si="1"/>
        <v>0</v>
      </c>
      <c r="I18" s="59"/>
      <c r="J18" s="11"/>
      <c r="K18" s="12"/>
      <c r="L18" s="12"/>
      <c r="M18" s="1"/>
      <c r="O18" s="47">
        <v>42838</v>
      </c>
      <c r="P18" s="2">
        <v>5.3</v>
      </c>
      <c r="R18" s="47">
        <v>42838</v>
      </c>
      <c r="S18" s="27">
        <f t="shared" si="2"/>
        <v>-0.0018832391713747246</v>
      </c>
      <c r="T18" s="59"/>
      <c r="U18" s="27">
        <f t="shared" si="3"/>
        <v>-0.0018850146957712238</v>
      </c>
      <c r="V18" s="59"/>
      <c r="W18" s="11"/>
      <c r="X18" s="12"/>
      <c r="Y18" s="12"/>
      <c r="Z18" s="1"/>
    </row>
    <row r="19" spans="2:26" ht="15">
      <c r="B19" s="47">
        <v>42846</v>
      </c>
      <c r="C19" s="4">
        <v>8.6</v>
      </c>
      <c r="D19" s="9"/>
      <c r="E19" s="47">
        <v>42846</v>
      </c>
      <c r="F19" s="27">
        <f t="shared" si="0"/>
        <v>-0.0337078651685394</v>
      </c>
      <c r="G19" s="59"/>
      <c r="H19" s="27">
        <f t="shared" si="1"/>
        <v>-0.03428907347863219</v>
      </c>
      <c r="I19" s="59"/>
      <c r="J19" s="11"/>
      <c r="K19" s="12"/>
      <c r="L19" s="12"/>
      <c r="M19" s="1"/>
      <c r="O19" s="47">
        <v>42846</v>
      </c>
      <c r="P19" s="2">
        <v>5.15</v>
      </c>
      <c r="R19" s="47">
        <v>42846</v>
      </c>
      <c r="S19" s="27">
        <f t="shared" si="2"/>
        <v>-0.02830188679245273</v>
      </c>
      <c r="T19" s="59"/>
      <c r="U19" s="27">
        <f t="shared" si="3"/>
        <v>-0.028710105882431253</v>
      </c>
      <c r="V19" s="59"/>
      <c r="W19" s="11"/>
      <c r="X19" s="12"/>
      <c r="Y19" s="12"/>
      <c r="Z19" s="1"/>
    </row>
    <row r="20" spans="2:26" ht="15">
      <c r="B20" s="47">
        <v>42853</v>
      </c>
      <c r="C20" s="4">
        <v>8.93</v>
      </c>
      <c r="D20" s="9"/>
      <c r="E20" s="47">
        <v>42853</v>
      </c>
      <c r="F20" s="27">
        <f t="shared" si="0"/>
        <v>0.038372093023255824</v>
      </c>
      <c r="G20" s="59"/>
      <c r="H20" s="27">
        <f t="shared" si="1"/>
        <v>0.037654191628945656</v>
      </c>
      <c r="I20" s="59"/>
      <c r="J20" s="11"/>
      <c r="K20" s="12"/>
      <c r="L20" s="12"/>
      <c r="M20" s="1"/>
      <c r="O20" s="47">
        <v>42853</v>
      </c>
      <c r="P20" s="2">
        <v>5.29</v>
      </c>
      <c r="R20" s="47">
        <v>42853</v>
      </c>
      <c r="S20" s="27">
        <f t="shared" si="2"/>
        <v>0.027184466019417413</v>
      </c>
      <c r="T20" s="59"/>
      <c r="U20" s="27">
        <f t="shared" si="3"/>
        <v>0.02682153119456314</v>
      </c>
      <c r="V20" s="59"/>
      <c r="W20" s="11"/>
      <c r="X20" s="12"/>
      <c r="Y20" s="12"/>
      <c r="Z20" s="1"/>
    </row>
    <row r="21" spans="2:26" ht="15">
      <c r="B21" s="47">
        <v>42860</v>
      </c>
      <c r="C21" s="4">
        <v>9.56</v>
      </c>
      <c r="D21" s="9"/>
      <c r="E21" s="47">
        <v>42860</v>
      </c>
      <c r="F21" s="27">
        <f t="shared" si="0"/>
        <v>0.07054871220604712</v>
      </c>
      <c r="G21" s="59"/>
      <c r="H21" s="27">
        <f t="shared" si="1"/>
        <v>0.06817133217490229</v>
      </c>
      <c r="I21" s="59"/>
      <c r="J21" s="11"/>
      <c r="K21" s="12"/>
      <c r="L21" s="12"/>
      <c r="M21" s="1"/>
      <c r="O21" s="47">
        <v>42860</v>
      </c>
      <c r="P21" s="2">
        <v>5.56</v>
      </c>
      <c r="R21" s="47">
        <v>42860</v>
      </c>
      <c r="S21" s="27">
        <f t="shared" si="2"/>
        <v>0.051039697542533</v>
      </c>
      <c r="T21" s="59"/>
      <c r="U21" s="27">
        <f t="shared" si="3"/>
        <v>0.049779862392282825</v>
      </c>
      <c r="V21" s="59"/>
      <c r="W21" s="11"/>
      <c r="X21" s="12"/>
      <c r="Y21" s="12"/>
      <c r="Z21" s="1"/>
    </row>
    <row r="22" spans="2:26" ht="15">
      <c r="B22" s="47">
        <v>42867</v>
      </c>
      <c r="C22" s="4">
        <v>10</v>
      </c>
      <c r="D22" s="9"/>
      <c r="E22" s="47">
        <v>42867</v>
      </c>
      <c r="F22" s="27">
        <f t="shared" si="0"/>
        <v>0.04602510460251041</v>
      </c>
      <c r="G22" s="59"/>
      <c r="H22" s="27">
        <f t="shared" si="1"/>
        <v>0.04499736593073572</v>
      </c>
      <c r="I22" s="59"/>
      <c r="J22" s="11"/>
      <c r="K22" s="12"/>
      <c r="L22" s="12"/>
      <c r="M22" s="1"/>
      <c r="O22" s="47">
        <v>42867</v>
      </c>
      <c r="P22" s="2">
        <v>6.17</v>
      </c>
      <c r="R22" s="47">
        <v>42867</v>
      </c>
      <c r="S22" s="27">
        <f t="shared" si="2"/>
        <v>0.1097122302158274</v>
      </c>
      <c r="T22" s="59"/>
      <c r="U22" s="27">
        <f t="shared" si="3"/>
        <v>0.10410072965480542</v>
      </c>
      <c r="V22" s="59"/>
      <c r="W22" s="11"/>
      <c r="X22" s="12"/>
      <c r="Y22" s="12"/>
      <c r="Z22" s="1"/>
    </row>
    <row r="23" spans="2:26" ht="15">
      <c r="B23" s="47">
        <v>42874</v>
      </c>
      <c r="C23" s="4">
        <v>10.01</v>
      </c>
      <c r="D23" s="9"/>
      <c r="E23" s="47">
        <v>42874</v>
      </c>
      <c r="F23" s="27">
        <f t="shared" si="0"/>
        <v>0.0009999999999999788</v>
      </c>
      <c r="G23" s="59"/>
      <c r="H23" s="27">
        <f t="shared" si="1"/>
        <v>0.0009995003330834232</v>
      </c>
      <c r="I23" s="59"/>
      <c r="J23" s="11"/>
      <c r="K23" s="12"/>
      <c r="L23" s="12"/>
      <c r="M23" s="1"/>
      <c r="O23" s="47">
        <v>42874</v>
      </c>
      <c r="P23" s="2">
        <v>6.2</v>
      </c>
      <c r="R23" s="47">
        <v>42874</v>
      </c>
      <c r="S23" s="27">
        <f t="shared" si="2"/>
        <v>0.004862236628849311</v>
      </c>
      <c r="T23" s="59"/>
      <c r="U23" s="27">
        <f t="shared" si="3"/>
        <v>0.00485045413374948</v>
      </c>
      <c r="V23" s="59"/>
      <c r="W23" s="11"/>
      <c r="X23" s="12"/>
      <c r="Y23" s="12"/>
      <c r="Z23" s="1"/>
    </row>
    <row r="24" spans="2:26" ht="15">
      <c r="B24" s="47">
        <v>42881</v>
      </c>
      <c r="C24" s="4">
        <v>10.35</v>
      </c>
      <c r="D24" s="9"/>
      <c r="E24" s="47">
        <v>42881</v>
      </c>
      <c r="F24" s="27">
        <f t="shared" si="0"/>
        <v>0.033966033966033954</v>
      </c>
      <c r="G24" s="59"/>
      <c r="H24" s="27">
        <f t="shared" si="1"/>
        <v>0.033401926384248826</v>
      </c>
      <c r="I24" s="59"/>
      <c r="J24" s="11"/>
      <c r="K24" s="12"/>
      <c r="L24" s="12"/>
      <c r="M24" s="1"/>
      <c r="O24" s="47">
        <v>42881</v>
      </c>
      <c r="P24" s="2">
        <v>6.63</v>
      </c>
      <c r="R24" s="47">
        <v>42881</v>
      </c>
      <c r="S24" s="27">
        <f t="shared" si="2"/>
        <v>0.06935483870967737</v>
      </c>
      <c r="T24" s="59"/>
      <c r="U24" s="27">
        <f t="shared" si="3"/>
        <v>0.06705551214672525</v>
      </c>
      <c r="V24" s="59"/>
      <c r="W24" s="11"/>
      <c r="X24" s="12"/>
      <c r="Y24" s="12"/>
      <c r="Z24" s="1"/>
    </row>
    <row r="25" spans="2:26" ht="15">
      <c r="B25" s="47">
        <v>42888</v>
      </c>
      <c r="C25" s="4">
        <v>9.99</v>
      </c>
      <c r="D25" s="9"/>
      <c r="E25" s="47">
        <v>42888</v>
      </c>
      <c r="F25" s="27">
        <f t="shared" si="0"/>
        <v>-0.03478260869565212</v>
      </c>
      <c r="G25" s="59"/>
      <c r="H25" s="27">
        <f t="shared" si="1"/>
        <v>-0.035401927050915834</v>
      </c>
      <c r="I25" s="59"/>
      <c r="J25" s="11"/>
      <c r="K25" s="12"/>
      <c r="L25" s="12"/>
      <c r="M25" s="1"/>
      <c r="O25" s="47">
        <v>42888</v>
      </c>
      <c r="P25" s="2">
        <v>6.82</v>
      </c>
      <c r="R25" s="47">
        <v>42888</v>
      </c>
      <c r="S25" s="27">
        <f t="shared" si="2"/>
        <v>0.02865761689291107</v>
      </c>
      <c r="T25" s="59"/>
      <c r="U25" s="27">
        <f t="shared" si="3"/>
        <v>0.028254667657599708</v>
      </c>
      <c r="V25" s="59"/>
      <c r="W25" s="11"/>
      <c r="X25" s="12"/>
      <c r="Y25" s="12"/>
      <c r="Z25" s="1"/>
    </row>
    <row r="26" spans="2:26" ht="15">
      <c r="B26" s="47">
        <v>42895</v>
      </c>
      <c r="C26" s="4">
        <v>9.75</v>
      </c>
      <c r="D26" s="9"/>
      <c r="E26" s="47">
        <v>42895</v>
      </c>
      <c r="F26" s="27">
        <f t="shared" si="0"/>
        <v>-0.024024024024024045</v>
      </c>
      <c r="G26" s="59"/>
      <c r="H26" s="27">
        <f t="shared" si="1"/>
        <v>-0.024317307650706357</v>
      </c>
      <c r="I26" s="59"/>
      <c r="J26" s="11"/>
      <c r="K26" s="12"/>
      <c r="L26" s="12"/>
      <c r="M26" s="1"/>
      <c r="O26" s="47">
        <v>42895</v>
      </c>
      <c r="P26" s="2">
        <v>7.1</v>
      </c>
      <c r="R26" s="47">
        <v>42895</v>
      </c>
      <c r="S26" s="27">
        <f t="shared" si="2"/>
        <v>0.041055718475073215</v>
      </c>
      <c r="T26" s="59"/>
      <c r="U26" s="27">
        <f t="shared" si="3"/>
        <v>0.04023531219189897</v>
      </c>
      <c r="V26" s="59"/>
      <c r="W26" s="11"/>
      <c r="X26" s="12"/>
      <c r="Y26" s="12"/>
      <c r="Z26" s="1"/>
    </row>
    <row r="27" spans="2:26" ht="15">
      <c r="B27" s="47">
        <v>42902</v>
      </c>
      <c r="C27" s="4">
        <v>9.99</v>
      </c>
      <c r="D27" s="9"/>
      <c r="E27" s="47">
        <v>42902</v>
      </c>
      <c r="F27" s="27">
        <f t="shared" si="0"/>
        <v>0.024615384615384636</v>
      </c>
      <c r="G27" s="59"/>
      <c r="H27" s="27">
        <f t="shared" si="1"/>
        <v>0.02431730765070643</v>
      </c>
      <c r="I27" s="59"/>
      <c r="J27" s="11"/>
      <c r="K27" s="12"/>
      <c r="L27" s="12"/>
      <c r="M27" s="1"/>
      <c r="O27" s="47">
        <v>42902</v>
      </c>
      <c r="P27" s="2">
        <v>7.82</v>
      </c>
      <c r="R27" s="47">
        <v>42902</v>
      </c>
      <c r="S27" s="27">
        <f t="shared" si="2"/>
        <v>0.10140845070422545</v>
      </c>
      <c r="T27" s="59"/>
      <c r="U27" s="27">
        <f t="shared" si="3"/>
        <v>0.09658977050995006</v>
      </c>
      <c r="V27" s="59"/>
      <c r="W27" s="11"/>
      <c r="X27" s="12"/>
      <c r="Y27" s="12"/>
      <c r="Z27" s="1"/>
    </row>
    <row r="28" spans="2:26" ht="15">
      <c r="B28" s="47">
        <v>42909</v>
      </c>
      <c r="C28" s="4">
        <v>10.8</v>
      </c>
      <c r="D28" s="9"/>
      <c r="E28" s="47">
        <v>42909</v>
      </c>
      <c r="F28" s="27">
        <f t="shared" si="0"/>
        <v>0.08108108108108113</v>
      </c>
      <c r="G28" s="59"/>
      <c r="H28" s="27">
        <f t="shared" si="1"/>
        <v>0.07796154146971192</v>
      </c>
      <c r="I28" s="59"/>
      <c r="J28" s="11"/>
      <c r="K28" s="12"/>
      <c r="L28" s="12"/>
      <c r="M28" s="1"/>
      <c r="O28" s="47">
        <v>42909</v>
      </c>
      <c r="P28" s="2">
        <v>7.74</v>
      </c>
      <c r="R28" s="47">
        <v>42909</v>
      </c>
      <c r="S28" s="27">
        <f t="shared" si="2"/>
        <v>-0.010230179028133002</v>
      </c>
      <c r="T28" s="59"/>
      <c r="U28" s="27">
        <f t="shared" si="3"/>
        <v>-0.01028286695558392</v>
      </c>
      <c r="V28" s="59"/>
      <c r="W28" s="11"/>
      <c r="X28" s="12"/>
      <c r="Y28" s="12"/>
      <c r="Z28" s="1"/>
    </row>
    <row r="29" spans="2:26" ht="15">
      <c r="B29" s="47">
        <v>42916</v>
      </c>
      <c r="C29" s="4">
        <v>10.54</v>
      </c>
      <c r="D29" s="9"/>
      <c r="E29" s="47">
        <v>42916</v>
      </c>
      <c r="F29" s="27">
        <f t="shared" si="0"/>
        <v>-0.024074074074074216</v>
      </c>
      <c r="G29" s="59"/>
      <c r="H29" s="27">
        <f t="shared" si="1"/>
        <v>-0.02436859101695792</v>
      </c>
      <c r="I29" s="59"/>
      <c r="J29" s="11"/>
      <c r="K29" s="12"/>
      <c r="L29" s="12"/>
      <c r="M29" s="1"/>
      <c r="O29" s="47">
        <v>42916</v>
      </c>
      <c r="P29" s="2">
        <v>8.3</v>
      </c>
      <c r="R29" s="47">
        <v>42916</v>
      </c>
      <c r="S29" s="27">
        <f t="shared" si="2"/>
        <v>0.07235142118863055</v>
      </c>
      <c r="T29" s="59"/>
      <c r="U29" s="27">
        <f t="shared" si="3"/>
        <v>0.06985382720091647</v>
      </c>
      <c r="V29" s="59"/>
      <c r="W29" s="11"/>
      <c r="X29" s="12"/>
      <c r="Y29" s="12"/>
      <c r="Z29" s="1"/>
    </row>
    <row r="30" spans="2:26" ht="15">
      <c r="B30" s="47">
        <v>42923</v>
      </c>
      <c r="C30" s="4">
        <v>10.59</v>
      </c>
      <c r="D30" s="9"/>
      <c r="E30" s="47">
        <v>42923</v>
      </c>
      <c r="F30" s="27">
        <f t="shared" si="0"/>
        <v>0.004743833017077866</v>
      </c>
      <c r="G30" s="59"/>
      <c r="H30" s="27">
        <f t="shared" si="1"/>
        <v>0.004732616500098949</v>
      </c>
      <c r="I30" s="59"/>
      <c r="J30" s="11"/>
      <c r="K30" s="12"/>
      <c r="L30" s="12"/>
      <c r="M30" s="1"/>
      <c r="O30" s="47">
        <v>42923</v>
      </c>
      <c r="P30" s="2">
        <v>8.15</v>
      </c>
      <c r="R30" s="47">
        <v>42923</v>
      </c>
      <c r="S30" s="27">
        <f t="shared" si="2"/>
        <v>-0.018072289156626547</v>
      </c>
      <c r="T30" s="59"/>
      <c r="U30" s="27">
        <f t="shared" si="3"/>
        <v>-0.0182375875497809</v>
      </c>
      <c r="V30" s="59"/>
      <c r="W30" s="11"/>
      <c r="X30" s="12"/>
      <c r="Y30" s="12"/>
      <c r="Z30" s="1"/>
    </row>
    <row r="31" spans="2:26" ht="15">
      <c r="B31" s="47">
        <v>42930</v>
      </c>
      <c r="C31" s="4">
        <v>10.78</v>
      </c>
      <c r="D31" s="9"/>
      <c r="E31" s="47">
        <v>42930</v>
      </c>
      <c r="F31" s="27">
        <f t="shared" si="0"/>
        <v>0.017941454202077385</v>
      </c>
      <c r="G31" s="59"/>
      <c r="H31" s="27">
        <f t="shared" si="1"/>
        <v>0.01778240586753606</v>
      </c>
      <c r="I31" s="59"/>
      <c r="J31" s="11"/>
      <c r="K31" s="12"/>
      <c r="L31" s="12"/>
      <c r="M31" s="1"/>
      <c r="O31" s="47">
        <v>42930</v>
      </c>
      <c r="P31" s="2">
        <v>8.21</v>
      </c>
      <c r="R31" s="47">
        <v>42930</v>
      </c>
      <c r="S31" s="27">
        <f t="shared" si="2"/>
        <v>0.00736196319018411</v>
      </c>
      <c r="T31" s="59"/>
      <c r="U31" s="27">
        <f t="shared" si="3"/>
        <v>0.007334996211565471</v>
      </c>
      <c r="V31" s="59"/>
      <c r="W31" s="11"/>
      <c r="X31" s="12"/>
      <c r="Y31" s="12"/>
      <c r="Z31" s="1"/>
    </row>
    <row r="32" spans="2:26" ht="15">
      <c r="B32" s="47">
        <v>42937</v>
      </c>
      <c r="C32" s="4">
        <v>10.88</v>
      </c>
      <c r="D32" s="9"/>
      <c r="E32" s="47">
        <v>42937</v>
      </c>
      <c r="F32" s="27">
        <f t="shared" si="0"/>
        <v>0.009276437847866551</v>
      </c>
      <c r="G32" s="59"/>
      <c r="H32" s="27">
        <f t="shared" si="1"/>
        <v>0.009233675946945524</v>
      </c>
      <c r="I32" s="59"/>
      <c r="J32" s="11"/>
      <c r="K32" s="12"/>
      <c r="L32" s="12"/>
      <c r="M32" s="1"/>
      <c r="O32" s="47">
        <v>42937</v>
      </c>
      <c r="P32" s="2">
        <v>8.21</v>
      </c>
      <c r="R32" s="47">
        <v>42937</v>
      </c>
      <c r="S32" s="27">
        <f t="shared" si="2"/>
        <v>0</v>
      </c>
      <c r="T32" s="59"/>
      <c r="U32" s="27">
        <f t="shared" si="3"/>
        <v>0</v>
      </c>
      <c r="V32" s="59"/>
      <c r="W32" s="11"/>
      <c r="X32" s="12"/>
      <c r="Y32" s="12"/>
      <c r="Z32" s="1"/>
    </row>
    <row r="33" spans="2:26" ht="15">
      <c r="B33" s="47">
        <v>42944</v>
      </c>
      <c r="C33" s="4">
        <v>10.96</v>
      </c>
      <c r="D33" s="9"/>
      <c r="E33" s="47">
        <v>42944</v>
      </c>
      <c r="F33" s="27">
        <f t="shared" si="0"/>
        <v>0.007352941176470594</v>
      </c>
      <c r="G33" s="59"/>
      <c r="H33" s="27">
        <f t="shared" si="1"/>
        <v>0.007326040092072881</v>
      </c>
      <c r="I33" s="59"/>
      <c r="J33" s="11"/>
      <c r="K33" s="12"/>
      <c r="L33" s="12"/>
      <c r="M33" s="1"/>
      <c r="O33" s="47">
        <v>42944</v>
      </c>
      <c r="P33" s="2">
        <v>7.75</v>
      </c>
      <c r="R33" s="47">
        <v>42944</v>
      </c>
      <c r="S33" s="27">
        <f t="shared" si="2"/>
        <v>-0.056029232643118244</v>
      </c>
      <c r="T33" s="59"/>
      <c r="U33" s="27">
        <f t="shared" si="3"/>
        <v>-0.057660080099081294</v>
      </c>
      <c r="V33" s="59"/>
      <c r="W33" s="11"/>
      <c r="X33" s="12"/>
      <c r="Y33" s="12"/>
      <c r="Z33" s="1"/>
    </row>
    <row r="34" spans="2:26" ht="15">
      <c r="B34" s="47">
        <v>42951</v>
      </c>
      <c r="C34" s="4">
        <v>10.98</v>
      </c>
      <c r="D34" s="9"/>
      <c r="E34" s="47">
        <v>42951</v>
      </c>
      <c r="F34" s="27">
        <f t="shared" si="0"/>
        <v>0.001824817518248136</v>
      </c>
      <c r="G34" s="59"/>
      <c r="H34" s="27">
        <f t="shared" si="1"/>
        <v>0.0018231545615149567</v>
      </c>
      <c r="I34" s="59"/>
      <c r="J34" s="11"/>
      <c r="K34" s="12"/>
      <c r="L34" s="12"/>
      <c r="M34" s="1"/>
      <c r="O34" s="47">
        <v>42951</v>
      </c>
      <c r="P34" s="2">
        <v>7.59</v>
      </c>
      <c r="R34" s="47">
        <v>42951</v>
      </c>
      <c r="S34" s="27">
        <f t="shared" si="2"/>
        <v>-0.020645161290322598</v>
      </c>
      <c r="T34" s="59"/>
      <c r="U34" s="27">
        <f t="shared" si="3"/>
        <v>-0.020861251957717056</v>
      </c>
      <c r="V34" s="59"/>
      <c r="W34" s="11"/>
      <c r="X34" s="12"/>
      <c r="Y34" s="12"/>
      <c r="Z34" s="1"/>
    </row>
    <row r="35" spans="2:26" ht="15">
      <c r="B35" s="47">
        <v>42958</v>
      </c>
      <c r="C35" s="4">
        <v>10.7</v>
      </c>
      <c r="D35" s="9"/>
      <c r="E35" s="47">
        <v>42958</v>
      </c>
      <c r="F35" s="27">
        <f t="shared" si="0"/>
        <v>-0.02550091074681249</v>
      </c>
      <c r="G35" s="59"/>
      <c r="H35" s="27">
        <f t="shared" si="1"/>
        <v>-0.02583169461352419</v>
      </c>
      <c r="I35" s="59"/>
      <c r="J35" s="11"/>
      <c r="K35" s="12"/>
      <c r="L35" s="12"/>
      <c r="M35" s="1"/>
      <c r="O35" s="47">
        <v>42958</v>
      </c>
      <c r="P35" s="2">
        <v>7.39</v>
      </c>
      <c r="R35" s="47">
        <v>42958</v>
      </c>
      <c r="S35" s="27">
        <f t="shared" si="2"/>
        <v>-0.026350461133069852</v>
      </c>
      <c r="T35" s="59"/>
      <c r="U35" s="27">
        <f t="shared" si="3"/>
        <v>-0.026703856447428148</v>
      </c>
      <c r="V35" s="59"/>
      <c r="W35" s="11"/>
      <c r="X35" s="12"/>
      <c r="Y35" s="12"/>
      <c r="Z35" s="1"/>
    </row>
    <row r="36" spans="2:26" ht="15">
      <c r="B36" s="47">
        <v>42965</v>
      </c>
      <c r="C36" s="4">
        <v>10.58</v>
      </c>
      <c r="D36" s="9"/>
      <c r="E36" s="47">
        <v>42965</v>
      </c>
      <c r="F36" s="27">
        <f t="shared" si="0"/>
        <v>-0.011214953271027965</v>
      </c>
      <c r="G36" s="59"/>
      <c r="H36" s="27">
        <f t="shared" si="1"/>
        <v>-0.011278315037707078</v>
      </c>
      <c r="I36" s="59"/>
      <c r="J36" s="11"/>
      <c r="K36" s="12"/>
      <c r="L36" s="12"/>
      <c r="M36" s="1"/>
      <c r="O36" s="47">
        <v>42965</v>
      </c>
      <c r="P36" s="2">
        <v>7.66</v>
      </c>
      <c r="R36" s="47">
        <v>42965</v>
      </c>
      <c r="S36" s="27">
        <f t="shared" si="2"/>
        <v>0.03653585926928288</v>
      </c>
      <c r="T36" s="59"/>
      <c r="U36" s="27">
        <f t="shared" si="3"/>
        <v>0.03588424879238953</v>
      </c>
      <c r="V36" s="59"/>
      <c r="W36" s="11"/>
      <c r="X36" s="12"/>
      <c r="Y36" s="12"/>
      <c r="Z36" s="1"/>
    </row>
    <row r="37" spans="2:26" ht="15">
      <c r="B37" s="47">
        <v>42972</v>
      </c>
      <c r="C37" s="4">
        <v>10.75</v>
      </c>
      <c r="D37" s="9"/>
      <c r="E37" s="47">
        <v>42972</v>
      </c>
      <c r="F37" s="27">
        <f t="shared" si="0"/>
        <v>0.016068052930056705</v>
      </c>
      <c r="G37" s="59"/>
      <c r="H37" s="27">
        <f t="shared" si="1"/>
        <v>0.015940328143518524</v>
      </c>
      <c r="I37" s="59"/>
      <c r="J37" s="11"/>
      <c r="K37" s="12"/>
      <c r="L37" s="12"/>
      <c r="M37" s="1"/>
      <c r="O37" s="47">
        <v>42972</v>
      </c>
      <c r="P37" s="2">
        <v>7.8</v>
      </c>
      <c r="R37" s="47">
        <v>42972</v>
      </c>
      <c r="S37" s="27">
        <f t="shared" si="2"/>
        <v>0.018276762402088732</v>
      </c>
      <c r="T37" s="59"/>
      <c r="U37" s="27">
        <f t="shared" si="3"/>
        <v>0.018111749943046103</v>
      </c>
      <c r="V37" s="59"/>
      <c r="W37" s="11"/>
      <c r="X37" s="12"/>
      <c r="Y37" s="12"/>
      <c r="Z37" s="1"/>
    </row>
    <row r="38" spans="2:26" ht="15">
      <c r="B38" s="47">
        <v>42979</v>
      </c>
      <c r="C38" s="4">
        <v>10.55</v>
      </c>
      <c r="D38" s="9"/>
      <c r="E38" s="47">
        <v>42979</v>
      </c>
      <c r="F38" s="27">
        <f t="shared" si="0"/>
        <v>-0.01860465116279063</v>
      </c>
      <c r="G38" s="59"/>
      <c r="H38" s="27">
        <f t="shared" si="1"/>
        <v>-0.018779894651596244</v>
      </c>
      <c r="I38" s="59"/>
      <c r="J38" s="11"/>
      <c r="K38" s="12"/>
      <c r="L38" s="12"/>
      <c r="M38" s="1"/>
      <c r="O38" s="47">
        <v>42979</v>
      </c>
      <c r="P38" s="2">
        <v>7.6</v>
      </c>
      <c r="R38" s="47">
        <v>42979</v>
      </c>
      <c r="S38" s="27">
        <f t="shared" si="2"/>
        <v>-0.025641025641025664</v>
      </c>
      <c r="T38" s="59"/>
      <c r="U38" s="27">
        <f t="shared" si="3"/>
        <v>-0.025975486403260677</v>
      </c>
      <c r="V38" s="59"/>
      <c r="W38" s="11"/>
      <c r="X38" s="12"/>
      <c r="Y38" s="12"/>
      <c r="Z38" s="1"/>
    </row>
    <row r="39" spans="2:26" ht="15">
      <c r="B39" s="47">
        <v>42986</v>
      </c>
      <c r="C39" s="4">
        <v>10.63</v>
      </c>
      <c r="D39" s="9"/>
      <c r="E39" s="47">
        <v>42986</v>
      </c>
      <c r="F39" s="27">
        <f t="shared" si="0"/>
        <v>0.007582938388625599</v>
      </c>
      <c r="G39" s="59"/>
      <c r="H39" s="27">
        <f t="shared" si="1"/>
        <v>0.0075543324317811356</v>
      </c>
      <c r="I39" s="59"/>
      <c r="J39" s="11"/>
      <c r="K39" s="12"/>
      <c r="L39" s="12"/>
      <c r="M39" s="1"/>
      <c r="O39" s="47">
        <v>42986</v>
      </c>
      <c r="P39" s="2">
        <v>7.59</v>
      </c>
      <c r="R39" s="47">
        <v>42986</v>
      </c>
      <c r="S39" s="27">
        <f t="shared" si="2"/>
        <v>-0.0013157894736841825</v>
      </c>
      <c r="T39" s="59"/>
      <c r="U39" s="27">
        <f t="shared" si="3"/>
        <v>-0.001316655884746785</v>
      </c>
      <c r="V39" s="59"/>
      <c r="W39" s="11"/>
      <c r="X39" s="12"/>
      <c r="Y39" s="12"/>
      <c r="Z39" s="1"/>
    </row>
    <row r="40" spans="2:26" ht="15">
      <c r="B40" s="47">
        <v>42993</v>
      </c>
      <c r="C40" s="4">
        <v>10.3</v>
      </c>
      <c r="D40" s="9"/>
      <c r="E40" s="47">
        <v>42993</v>
      </c>
      <c r="F40" s="27">
        <f t="shared" si="0"/>
        <v>-0.0310442144873001</v>
      </c>
      <c r="G40" s="59"/>
      <c r="H40" s="27">
        <f t="shared" si="1"/>
        <v>-0.031536297118266485</v>
      </c>
      <c r="I40" s="59"/>
      <c r="J40" s="11"/>
      <c r="K40" s="36" t="s">
        <v>37</v>
      </c>
      <c r="L40" s="12"/>
      <c r="M40" s="1"/>
      <c r="O40" s="47">
        <v>42993</v>
      </c>
      <c r="P40" s="2">
        <v>7.34</v>
      </c>
      <c r="R40" s="47">
        <v>42993</v>
      </c>
      <c r="S40" s="27">
        <f t="shared" si="2"/>
        <v>-0.03293807641633729</v>
      </c>
      <c r="T40" s="59"/>
      <c r="U40" s="27">
        <f t="shared" si="3"/>
        <v>-0.03349274878111434</v>
      </c>
      <c r="V40" s="59"/>
      <c r="W40" s="11"/>
      <c r="X40" s="36" t="s">
        <v>37</v>
      </c>
      <c r="Y40" s="12"/>
      <c r="Z40" s="1"/>
    </row>
    <row r="41" spans="2:26" ht="15">
      <c r="B41" s="47">
        <v>43000</v>
      </c>
      <c r="C41" s="4">
        <v>10.46</v>
      </c>
      <c r="D41" s="9"/>
      <c r="E41" s="47">
        <v>43000</v>
      </c>
      <c r="F41" s="27">
        <f t="shared" si="0"/>
        <v>0.015533980582524285</v>
      </c>
      <c r="G41" s="59"/>
      <c r="H41" s="27">
        <f t="shared" si="1"/>
        <v>0.015414563401186793</v>
      </c>
      <c r="I41" s="59"/>
      <c r="J41" s="11"/>
      <c r="K41" s="37" t="s">
        <v>14</v>
      </c>
      <c r="L41" s="25" t="s">
        <v>20</v>
      </c>
      <c r="M41" s="1"/>
      <c r="O41" s="47">
        <v>43000</v>
      </c>
      <c r="P41" s="2">
        <v>7.38</v>
      </c>
      <c r="R41" s="47">
        <v>43000</v>
      </c>
      <c r="S41" s="27">
        <f t="shared" si="2"/>
        <v>0.005449591280653956</v>
      </c>
      <c r="T41" s="59"/>
      <c r="U41" s="27">
        <f t="shared" si="3"/>
        <v>0.005434795985956995</v>
      </c>
      <c r="V41" s="59"/>
      <c r="W41" s="11"/>
      <c r="X41" s="37" t="s">
        <v>14</v>
      </c>
      <c r="Y41" s="25" t="s">
        <v>20</v>
      </c>
      <c r="Z41" s="1"/>
    </row>
    <row r="42" spans="2:26" ht="15">
      <c r="B42" s="47">
        <v>43007</v>
      </c>
      <c r="C42" s="4">
        <v>10.23</v>
      </c>
      <c r="D42" s="9"/>
      <c r="E42" s="47">
        <v>43007</v>
      </c>
      <c r="F42" s="27">
        <f t="shared" si="0"/>
        <v>-0.021988527724665433</v>
      </c>
      <c r="G42" s="59"/>
      <c r="H42" s="27">
        <f t="shared" si="1"/>
        <v>-0.022233878673241756</v>
      </c>
      <c r="I42" s="59"/>
      <c r="J42" s="11"/>
      <c r="K42" s="37" t="s">
        <v>15</v>
      </c>
      <c r="L42" s="25" t="s">
        <v>44</v>
      </c>
      <c r="M42" s="1"/>
      <c r="O42" s="47">
        <v>43007</v>
      </c>
      <c r="P42" s="2">
        <v>7.2</v>
      </c>
      <c r="R42" s="47">
        <v>43007</v>
      </c>
      <c r="S42" s="27">
        <f t="shared" si="2"/>
        <v>-0.024390243902438987</v>
      </c>
      <c r="T42" s="59"/>
      <c r="U42" s="27">
        <f t="shared" si="3"/>
        <v>-0.02469261259037141</v>
      </c>
      <c r="V42" s="59"/>
      <c r="W42" s="11"/>
      <c r="X42" s="37" t="s">
        <v>15</v>
      </c>
      <c r="Y42" s="25" t="s">
        <v>44</v>
      </c>
      <c r="Z42" s="1"/>
    </row>
    <row r="43" spans="2:26" ht="15">
      <c r="B43" s="47">
        <v>43014</v>
      </c>
      <c r="C43" s="4">
        <v>10.2</v>
      </c>
      <c r="D43" s="9"/>
      <c r="E43" s="47">
        <v>43014</v>
      </c>
      <c r="F43" s="27">
        <f t="shared" si="0"/>
        <v>-0.002932551319648205</v>
      </c>
      <c r="G43" s="59"/>
      <c r="H43" s="27">
        <f t="shared" si="1"/>
        <v>-0.002936859673309825</v>
      </c>
      <c r="I43" s="59"/>
      <c r="J43" s="11"/>
      <c r="K43" s="37" t="s">
        <v>16</v>
      </c>
      <c r="L43" s="25" t="s">
        <v>46</v>
      </c>
      <c r="M43" s="1"/>
      <c r="O43" s="47">
        <v>43014</v>
      </c>
      <c r="P43" s="2">
        <v>7.14</v>
      </c>
      <c r="R43" s="47">
        <v>43014</v>
      </c>
      <c r="S43" s="27">
        <f t="shared" si="2"/>
        <v>-0.008333333333333403</v>
      </c>
      <c r="T43" s="59"/>
      <c r="U43" s="27">
        <f t="shared" si="3"/>
        <v>-0.00836824967051669</v>
      </c>
      <c r="V43" s="59"/>
      <c r="W43" s="11"/>
      <c r="X43" s="37" t="s">
        <v>16</v>
      </c>
      <c r="Y43" s="25" t="s">
        <v>46</v>
      </c>
      <c r="Z43" s="1"/>
    </row>
    <row r="44" spans="2:26" ht="15">
      <c r="B44" s="47">
        <v>43021</v>
      </c>
      <c r="C44" s="4">
        <v>10.19</v>
      </c>
      <c r="D44" s="9"/>
      <c r="E44" s="47">
        <v>43021</v>
      </c>
      <c r="F44" s="27">
        <f t="shared" si="0"/>
        <v>-0.0009803921568627243</v>
      </c>
      <c r="G44" s="59"/>
      <c r="H44" s="27">
        <f t="shared" si="1"/>
        <v>-0.000980873055591948</v>
      </c>
      <c r="I44" s="59"/>
      <c r="J44" s="11"/>
      <c r="K44" s="38" t="s">
        <v>17</v>
      </c>
      <c r="L44" s="26" t="s">
        <v>45</v>
      </c>
      <c r="M44" s="1"/>
      <c r="O44" s="47">
        <v>43021</v>
      </c>
      <c r="P44" s="2">
        <v>7.29</v>
      </c>
      <c r="R44" s="47">
        <v>43021</v>
      </c>
      <c r="S44" s="27">
        <f t="shared" si="2"/>
        <v>0.021008403361344588</v>
      </c>
      <c r="T44" s="59"/>
      <c r="U44" s="27">
        <f t="shared" si="3"/>
        <v>0.020790769669073908</v>
      </c>
      <c r="V44" s="59"/>
      <c r="W44" s="11"/>
      <c r="X44" s="38" t="s">
        <v>17</v>
      </c>
      <c r="Y44" s="26" t="s">
        <v>45</v>
      </c>
      <c r="Z44" s="1"/>
    </row>
    <row r="45" spans="2:26" ht="15">
      <c r="B45" s="47">
        <v>43028</v>
      </c>
      <c r="C45" s="4">
        <v>10.5</v>
      </c>
      <c r="D45" s="9"/>
      <c r="E45" s="47">
        <v>43028</v>
      </c>
      <c r="F45" s="27">
        <f t="shared" si="0"/>
        <v>0.03042198233562321</v>
      </c>
      <c r="G45" s="59"/>
      <c r="H45" s="27">
        <f t="shared" si="1"/>
        <v>0.0299684099288444</v>
      </c>
      <c r="I45" s="59"/>
      <c r="J45" s="11"/>
      <c r="K45" s="38" t="s">
        <v>18</v>
      </c>
      <c r="L45" s="25" t="s">
        <v>21</v>
      </c>
      <c r="M45" s="1"/>
      <c r="O45" s="47">
        <v>43028</v>
      </c>
      <c r="P45" s="2">
        <v>7.14</v>
      </c>
      <c r="R45" s="47">
        <v>43028</v>
      </c>
      <c r="S45" s="27">
        <f t="shared" si="2"/>
        <v>-0.020576131687242847</v>
      </c>
      <c r="T45" s="59"/>
      <c r="U45" s="27">
        <f t="shared" si="3"/>
        <v>-0.02079076966907378</v>
      </c>
      <c r="V45" s="59"/>
      <c r="W45" s="11"/>
      <c r="X45" s="38" t="s">
        <v>18</v>
      </c>
      <c r="Y45" s="25" t="s">
        <v>21</v>
      </c>
      <c r="Z45" s="1"/>
    </row>
    <row r="46" spans="2:26" ht="15">
      <c r="B46" s="47">
        <v>43035</v>
      </c>
      <c r="C46" s="4">
        <v>10.4</v>
      </c>
      <c r="D46" s="9"/>
      <c r="E46" s="47">
        <v>43035</v>
      </c>
      <c r="F46" s="27">
        <f t="shared" si="0"/>
        <v>-0.00952380952380949</v>
      </c>
      <c r="G46" s="59"/>
      <c r="H46" s="27">
        <f t="shared" si="1"/>
        <v>-0.009569451016150672</v>
      </c>
      <c r="I46" s="59"/>
      <c r="J46" s="11"/>
      <c r="K46" s="39" t="s">
        <v>25</v>
      </c>
      <c r="L46" s="25" t="s">
        <v>26</v>
      </c>
      <c r="M46" s="1"/>
      <c r="O46" s="47">
        <v>43035</v>
      </c>
      <c r="P46" s="2">
        <v>7.1</v>
      </c>
      <c r="R46" s="47">
        <v>43035</v>
      </c>
      <c r="S46" s="27">
        <f t="shared" si="2"/>
        <v>-0.005602240896358549</v>
      </c>
      <c r="T46" s="59"/>
      <c r="U46" s="27">
        <f t="shared" si="3"/>
        <v>-0.005617992304223261</v>
      </c>
      <c r="V46" s="59"/>
      <c r="W46" s="11"/>
      <c r="X46" s="39" t="s">
        <v>25</v>
      </c>
      <c r="Y46" s="25" t="s">
        <v>26</v>
      </c>
      <c r="Z46" s="1"/>
    </row>
    <row r="47" spans="2:26" ht="15">
      <c r="B47" s="47">
        <v>43042</v>
      </c>
      <c r="C47" s="4">
        <v>10.6</v>
      </c>
      <c r="D47" s="9"/>
      <c r="E47" s="47">
        <v>43042</v>
      </c>
      <c r="F47" s="27">
        <f t="shared" si="0"/>
        <v>0.019230769230769162</v>
      </c>
      <c r="G47" s="59"/>
      <c r="H47" s="27">
        <f t="shared" si="1"/>
        <v>0.01904819497069441</v>
      </c>
      <c r="I47" s="59"/>
      <c r="J47" s="11"/>
      <c r="K47" s="38" t="s">
        <v>19</v>
      </c>
      <c r="L47" s="25" t="s">
        <v>3</v>
      </c>
      <c r="M47" s="1"/>
      <c r="O47" s="47">
        <v>43042</v>
      </c>
      <c r="P47" s="2">
        <v>7.39</v>
      </c>
      <c r="R47" s="47">
        <v>43042</v>
      </c>
      <c r="S47" s="27">
        <f t="shared" si="2"/>
        <v>0.04084507042253522</v>
      </c>
      <c r="T47" s="59"/>
      <c r="U47" s="27">
        <f t="shared" si="3"/>
        <v>0.04003295091284061</v>
      </c>
      <c r="V47" s="59"/>
      <c r="W47" s="11"/>
      <c r="X47" s="38" t="s">
        <v>19</v>
      </c>
      <c r="Y47" s="25" t="s">
        <v>3</v>
      </c>
      <c r="Z47" s="1"/>
    </row>
    <row r="48" spans="2:26" ht="15">
      <c r="B48" s="47">
        <v>43049</v>
      </c>
      <c r="C48" s="4">
        <v>10.45</v>
      </c>
      <c r="D48" s="9"/>
      <c r="E48" s="47">
        <v>43049</v>
      </c>
      <c r="F48" s="27">
        <f t="shared" si="0"/>
        <v>-0.014150943396226448</v>
      </c>
      <c r="G48" s="59"/>
      <c r="H48" s="27">
        <f t="shared" si="1"/>
        <v>-0.014252022707201502</v>
      </c>
      <c r="I48" s="59"/>
      <c r="J48" s="11"/>
      <c r="K48" s="38" t="s">
        <v>31</v>
      </c>
      <c r="L48" s="25" t="s">
        <v>35</v>
      </c>
      <c r="M48" s="1"/>
      <c r="O48" s="47">
        <v>43049</v>
      </c>
      <c r="P48" s="2">
        <v>7.59</v>
      </c>
      <c r="R48" s="47">
        <v>43049</v>
      </c>
      <c r="S48" s="27">
        <f t="shared" si="2"/>
        <v>0.027063599458728035</v>
      </c>
      <c r="T48" s="59"/>
      <c r="U48" s="27">
        <f t="shared" si="3"/>
        <v>0.02670385644742819</v>
      </c>
      <c r="V48" s="59"/>
      <c r="W48" s="11"/>
      <c r="X48" s="38" t="s">
        <v>31</v>
      </c>
      <c r="Y48" s="25" t="s">
        <v>35</v>
      </c>
      <c r="Z48" s="1"/>
    </row>
    <row r="49" spans="2:26" ht="15">
      <c r="B49" s="47">
        <v>43056</v>
      </c>
      <c r="C49" s="4">
        <v>10.15</v>
      </c>
      <c r="D49" s="9"/>
      <c r="E49" s="47">
        <v>43056</v>
      </c>
      <c r="F49" s="27">
        <f t="shared" si="0"/>
        <v>-0.028708133971291766</v>
      </c>
      <c r="G49" s="59"/>
      <c r="H49" s="27">
        <f t="shared" si="1"/>
        <v>-0.0291282729230236</v>
      </c>
      <c r="I49" s="59"/>
      <c r="J49" s="11"/>
      <c r="K49" s="37" t="s">
        <v>32</v>
      </c>
      <c r="L49" s="35" t="s">
        <v>36</v>
      </c>
      <c r="M49" s="1"/>
      <c r="O49" s="47">
        <v>43056</v>
      </c>
      <c r="P49" s="2">
        <v>7.39</v>
      </c>
      <c r="R49" s="47">
        <v>43056</v>
      </c>
      <c r="S49" s="27">
        <f t="shared" si="2"/>
        <v>-0.026350461133069852</v>
      </c>
      <c r="T49" s="59"/>
      <c r="U49" s="27">
        <f t="shared" si="3"/>
        <v>-0.026703856447428148</v>
      </c>
      <c r="V49" s="59"/>
      <c r="W49" s="11"/>
      <c r="X49" s="37" t="s">
        <v>32</v>
      </c>
      <c r="Y49" s="35" t="s">
        <v>36</v>
      </c>
      <c r="Z49" s="1"/>
    </row>
    <row r="50" spans="2:26" ht="15">
      <c r="B50" s="47">
        <v>43063</v>
      </c>
      <c r="C50" s="4">
        <v>10.4</v>
      </c>
      <c r="D50" s="9"/>
      <c r="E50" s="47">
        <v>43063</v>
      </c>
      <c r="F50" s="27">
        <f t="shared" si="0"/>
        <v>0.02463054187192118</v>
      </c>
      <c r="G50" s="59"/>
      <c r="H50" s="27">
        <f t="shared" si="1"/>
        <v>0.02433210065953072</v>
      </c>
      <c r="I50" s="59"/>
      <c r="J50" s="11"/>
      <c r="K50" s="39" t="s">
        <v>33</v>
      </c>
      <c r="L50" s="35" t="s">
        <v>22</v>
      </c>
      <c r="M50" s="1"/>
      <c r="O50" s="47">
        <v>43063</v>
      </c>
      <c r="P50" s="2">
        <v>7.42</v>
      </c>
      <c r="R50" s="47">
        <v>43063</v>
      </c>
      <c r="S50" s="27">
        <f t="shared" si="2"/>
        <v>0.004059539918809235</v>
      </c>
      <c r="T50" s="59"/>
      <c r="U50" s="27">
        <f t="shared" si="3"/>
        <v>0.004051322219178724</v>
      </c>
      <c r="V50" s="59"/>
      <c r="W50" s="11"/>
      <c r="X50" s="39" t="s">
        <v>33</v>
      </c>
      <c r="Y50" s="35" t="s">
        <v>22</v>
      </c>
      <c r="Z50" s="1"/>
    </row>
    <row r="51" spans="2:26" ht="15">
      <c r="B51" s="47">
        <v>43070</v>
      </c>
      <c r="C51" s="4">
        <v>10.35</v>
      </c>
      <c r="D51" s="9"/>
      <c r="E51" s="47">
        <v>43070</v>
      </c>
      <c r="F51" s="27">
        <f t="shared" si="0"/>
        <v>-0.004807692307692376</v>
      </c>
      <c r="G51" s="59"/>
      <c r="H51" s="27">
        <f t="shared" si="1"/>
        <v>-0.004819286435948995</v>
      </c>
      <c r="I51" s="59"/>
      <c r="J51" s="11"/>
      <c r="K51" s="39" t="s">
        <v>34</v>
      </c>
      <c r="L51" s="35" t="s">
        <v>23</v>
      </c>
      <c r="M51" s="1"/>
      <c r="O51" s="47">
        <v>43070</v>
      </c>
      <c r="P51" s="2">
        <v>7.53</v>
      </c>
      <c r="R51" s="47">
        <v>43070</v>
      </c>
      <c r="S51" s="27">
        <f t="shared" si="2"/>
        <v>0.014824797843665811</v>
      </c>
      <c r="T51" s="59"/>
      <c r="U51" s="27">
        <f t="shared" si="3"/>
        <v>0.01471598463251311</v>
      </c>
      <c r="V51" s="59"/>
      <c r="W51" s="11"/>
      <c r="X51" s="39" t="s">
        <v>34</v>
      </c>
      <c r="Y51" s="35" t="s">
        <v>23</v>
      </c>
      <c r="Z51" s="1"/>
    </row>
    <row r="52" spans="2:26" ht="15">
      <c r="B52" s="47">
        <v>43077</v>
      </c>
      <c r="C52" s="4">
        <v>10.5</v>
      </c>
      <c r="D52" s="9"/>
      <c r="E52" s="47">
        <v>43077</v>
      </c>
      <c r="F52" s="27">
        <f t="shared" si="0"/>
        <v>0.01449275362318844</v>
      </c>
      <c r="G52" s="59"/>
      <c r="H52" s="27">
        <f t="shared" si="1"/>
        <v>0.01438873745209967</v>
      </c>
      <c r="I52" s="59"/>
      <c r="J52" s="11"/>
      <c r="K52" s="39" t="s">
        <v>47</v>
      </c>
      <c r="L52" s="35" t="s">
        <v>48</v>
      </c>
      <c r="M52" s="1"/>
      <c r="O52" s="47">
        <v>43077</v>
      </c>
      <c r="P52" s="2">
        <v>7.13</v>
      </c>
      <c r="R52" s="47">
        <v>43077</v>
      </c>
      <c r="S52" s="27">
        <f t="shared" si="2"/>
        <v>-0.05312084993359898</v>
      </c>
      <c r="T52" s="59"/>
      <c r="U52" s="27">
        <f t="shared" si="3"/>
        <v>-0.05458380738559771</v>
      </c>
      <c r="V52" s="59"/>
      <c r="W52" s="11"/>
      <c r="X52" s="39" t="s">
        <v>47</v>
      </c>
      <c r="Y52" s="35" t="s">
        <v>48</v>
      </c>
      <c r="Z52" s="1"/>
    </row>
    <row r="53" spans="2:26" ht="15">
      <c r="B53" s="47">
        <v>43084</v>
      </c>
      <c r="C53" s="46">
        <v>11.09</v>
      </c>
      <c r="D53" s="9"/>
      <c r="E53" s="47">
        <v>43084</v>
      </c>
      <c r="F53" s="27">
        <f t="shared" si="0"/>
        <v>0.05619047619047618</v>
      </c>
      <c r="G53" s="59"/>
      <c r="H53" s="27">
        <f t="shared" si="1"/>
        <v>0.054668544198797915</v>
      </c>
      <c r="I53" s="59"/>
      <c r="J53" s="11"/>
      <c r="K53" s="39" t="s">
        <v>49</v>
      </c>
      <c r="L53" s="35" t="s">
        <v>50</v>
      </c>
      <c r="M53" s="1"/>
      <c r="O53" s="47">
        <v>43084</v>
      </c>
      <c r="P53" s="2">
        <v>7.35</v>
      </c>
      <c r="R53" s="47">
        <v>43084</v>
      </c>
      <c r="S53" s="27">
        <f t="shared" si="2"/>
        <v>0.030855539971949474</v>
      </c>
      <c r="T53" s="59"/>
      <c r="U53" s="27">
        <f t="shared" si="3"/>
        <v>0.030389078798540685</v>
      </c>
      <c r="V53" s="59"/>
      <c r="W53" s="11"/>
      <c r="X53" s="39" t="s">
        <v>49</v>
      </c>
      <c r="Y53" s="35" t="s">
        <v>50</v>
      </c>
      <c r="Z53" s="1"/>
    </row>
    <row r="54" spans="2:26" ht="15.75" thickBot="1">
      <c r="B54" s="48">
        <v>43091</v>
      </c>
      <c r="C54" s="45">
        <v>11.58</v>
      </c>
      <c r="D54" s="9"/>
      <c r="E54" s="48">
        <v>43091</v>
      </c>
      <c r="F54" s="28">
        <f t="shared" si="0"/>
        <v>0.044183949504057726</v>
      </c>
      <c r="G54" s="60"/>
      <c r="H54" s="28">
        <f t="shared" si="1"/>
        <v>0.043235670782573496</v>
      </c>
      <c r="I54" s="60"/>
      <c r="J54" s="13"/>
      <c r="K54" s="14"/>
      <c r="L54" s="14"/>
      <c r="M54" s="15"/>
      <c r="O54" s="48">
        <v>43091</v>
      </c>
      <c r="P54" s="3">
        <v>7.68</v>
      </c>
      <c r="R54" s="48">
        <v>43091</v>
      </c>
      <c r="S54" s="28">
        <f t="shared" si="2"/>
        <v>0.04489795918367348</v>
      </c>
      <c r="T54" s="60"/>
      <c r="U54" s="28">
        <f t="shared" si="3"/>
        <v>0.04391923393483558</v>
      </c>
      <c r="V54" s="60"/>
      <c r="W54" s="13"/>
      <c r="X54" s="14"/>
      <c r="Y54" s="14"/>
      <c r="Z54" s="15"/>
    </row>
    <row r="55" ht="15">
      <c r="D55" s="10"/>
    </row>
    <row r="56" ht="15">
      <c r="D56" s="10"/>
    </row>
    <row r="57" ht="15">
      <c r="D57" s="10"/>
    </row>
    <row r="58" ht="15">
      <c r="D58" s="10"/>
    </row>
    <row r="59" spans="6:19" ht="15">
      <c r="F59" s="17" t="s">
        <v>4</v>
      </c>
      <c r="S59" s="17" t="s">
        <v>4</v>
      </c>
    </row>
    <row r="60" spans="6:20" ht="15">
      <c r="F60" s="19">
        <f>1+F4</f>
        <v>1.0055991041433372</v>
      </c>
      <c r="G60" s="19"/>
      <c r="S60" s="19">
        <f>1+S4</f>
        <v>1.0158371040723984</v>
      </c>
      <c r="T60" s="19"/>
    </row>
    <row r="61" spans="6:20" ht="15">
      <c r="F61" s="19">
        <f aca="true" t="shared" si="4" ref="F61:F110">1+F5</f>
        <v>0.9888641425389756</v>
      </c>
      <c r="G61" s="19"/>
      <c r="S61" s="19">
        <f aca="true" t="shared" si="5" ref="S61:S110">1+S5</f>
        <v>0.9732739420935412</v>
      </c>
      <c r="T61" s="19"/>
    </row>
    <row r="62" spans="6:20" ht="15">
      <c r="F62" s="19">
        <f t="shared" si="4"/>
        <v>0.9966216216216215</v>
      </c>
      <c r="G62" s="19"/>
      <c r="S62" s="19">
        <f t="shared" si="5"/>
        <v>1.0114416475972539</v>
      </c>
      <c r="T62" s="19"/>
    </row>
    <row r="63" spans="6:20" ht="15">
      <c r="F63" s="19">
        <f t="shared" si="4"/>
        <v>0.9909604519774011</v>
      </c>
      <c r="G63" s="19"/>
      <c r="S63" s="19">
        <f t="shared" si="5"/>
        <v>0.9932126696832578</v>
      </c>
      <c r="T63" s="19"/>
    </row>
    <row r="64" spans="6:20" ht="15">
      <c r="F64" s="19">
        <f t="shared" si="4"/>
        <v>0.9806157354618016</v>
      </c>
      <c r="G64" s="19"/>
      <c r="S64" s="19">
        <f t="shared" si="5"/>
        <v>0.9749430523917997</v>
      </c>
      <c r="T64" s="19"/>
    </row>
    <row r="65" spans="6:20" ht="15">
      <c r="F65" s="19">
        <f t="shared" si="4"/>
        <v>1</v>
      </c>
      <c r="G65" s="19"/>
      <c r="S65" s="19">
        <f t="shared" si="5"/>
        <v>1</v>
      </c>
      <c r="T65" s="19"/>
    </row>
    <row r="66" spans="6:20" ht="15">
      <c r="F66" s="19">
        <f t="shared" si="4"/>
        <v>0.9767441860465117</v>
      </c>
      <c r="G66" s="19"/>
      <c r="S66" s="19">
        <f t="shared" si="5"/>
        <v>1.030373831775701</v>
      </c>
      <c r="T66" s="19"/>
    </row>
    <row r="67" spans="6:20" ht="15">
      <c r="F67" s="19">
        <f t="shared" si="4"/>
        <v>1.0142857142857142</v>
      </c>
      <c r="G67" s="19"/>
      <c r="S67" s="19">
        <f t="shared" si="5"/>
        <v>1.0861678004535147</v>
      </c>
      <c r="T67" s="19"/>
    </row>
    <row r="68" spans="6:20" ht="15">
      <c r="F68" s="19">
        <f t="shared" si="4"/>
        <v>1.0211267605633803</v>
      </c>
      <c r="G68" s="19"/>
      <c r="S68" s="19">
        <f t="shared" si="5"/>
        <v>0.9478079331941545</v>
      </c>
      <c r="T68" s="19"/>
    </row>
    <row r="69" spans="6:20" ht="15">
      <c r="F69" s="19">
        <f t="shared" si="4"/>
        <v>0.9988505747126437</v>
      </c>
      <c r="G69" s="19"/>
      <c r="S69" s="19">
        <f t="shared" si="5"/>
        <v>1.0506607929515417</v>
      </c>
      <c r="T69" s="19"/>
    </row>
    <row r="70" spans="6:20" ht="15">
      <c r="F70" s="19">
        <f t="shared" si="4"/>
        <v>1.0034522439585731</v>
      </c>
      <c r="G70" s="19"/>
      <c r="S70" s="19">
        <f t="shared" si="5"/>
        <v>1.0062893081761006</v>
      </c>
      <c r="T70" s="19"/>
    </row>
    <row r="71" spans="6:20" ht="15">
      <c r="F71" s="19">
        <f t="shared" si="4"/>
        <v>0.9919724770642202</v>
      </c>
      <c r="G71" s="19"/>
      <c r="S71" s="19">
        <f t="shared" si="5"/>
        <v>1.05</v>
      </c>
      <c r="T71" s="19"/>
    </row>
    <row r="72" spans="6:20" ht="15">
      <c r="F72" s="19">
        <f t="shared" si="4"/>
        <v>1.0173410404624277</v>
      </c>
      <c r="G72" s="19"/>
      <c r="S72" s="19">
        <f t="shared" si="5"/>
        <v>1.0198412698412698</v>
      </c>
      <c r="T72" s="19"/>
    </row>
    <row r="73" spans="6:20" ht="15">
      <c r="F73" s="19">
        <f t="shared" si="4"/>
        <v>1.0113636363636362</v>
      </c>
      <c r="G73" s="19"/>
      <c r="S73" s="19">
        <f t="shared" si="5"/>
        <v>1.0330739299610894</v>
      </c>
      <c r="T73" s="19"/>
    </row>
    <row r="74" spans="6:20" ht="15">
      <c r="F74" s="19">
        <f t="shared" si="4"/>
        <v>1</v>
      </c>
      <c r="G74" s="19"/>
      <c r="S74" s="19">
        <f t="shared" si="5"/>
        <v>0.9981167608286253</v>
      </c>
      <c r="T74" s="19"/>
    </row>
    <row r="75" spans="6:20" ht="15">
      <c r="F75" s="19">
        <f t="shared" si="4"/>
        <v>0.9662921348314606</v>
      </c>
      <c r="G75" s="19"/>
      <c r="S75" s="19">
        <f t="shared" si="5"/>
        <v>0.9716981132075473</v>
      </c>
      <c r="T75" s="19"/>
    </row>
    <row r="76" spans="6:20" ht="15">
      <c r="F76" s="19">
        <f t="shared" si="4"/>
        <v>1.0383720930232558</v>
      </c>
      <c r="G76" s="19"/>
      <c r="S76" s="19">
        <f t="shared" si="5"/>
        <v>1.0271844660194174</v>
      </c>
      <c r="T76" s="19"/>
    </row>
    <row r="77" spans="6:20" ht="15">
      <c r="F77" s="19">
        <f t="shared" si="4"/>
        <v>1.070548712206047</v>
      </c>
      <c r="G77" s="19"/>
      <c r="S77" s="19">
        <f t="shared" si="5"/>
        <v>1.051039697542533</v>
      </c>
      <c r="T77" s="19"/>
    </row>
    <row r="78" spans="6:20" ht="15">
      <c r="F78" s="19">
        <f t="shared" si="4"/>
        <v>1.0460251046025104</v>
      </c>
      <c r="G78" s="19"/>
      <c r="S78" s="19">
        <f t="shared" si="5"/>
        <v>1.1097122302158273</v>
      </c>
      <c r="T78" s="19"/>
    </row>
    <row r="79" spans="6:20" ht="15">
      <c r="F79" s="19">
        <f t="shared" si="4"/>
        <v>1.001</v>
      </c>
      <c r="G79" s="19"/>
      <c r="S79" s="19">
        <f t="shared" si="5"/>
        <v>1.0048622366288493</v>
      </c>
      <c r="T79" s="19"/>
    </row>
    <row r="80" spans="6:20" ht="15">
      <c r="F80" s="19">
        <f t="shared" si="4"/>
        <v>1.033966033966034</v>
      </c>
      <c r="G80" s="19"/>
      <c r="S80" s="19">
        <f t="shared" si="5"/>
        <v>1.0693548387096774</v>
      </c>
      <c r="T80" s="19"/>
    </row>
    <row r="81" spans="6:20" ht="15">
      <c r="F81" s="19">
        <f t="shared" si="4"/>
        <v>0.9652173913043479</v>
      </c>
      <c r="G81" s="19"/>
      <c r="S81" s="19">
        <f t="shared" si="5"/>
        <v>1.0286576168929111</v>
      </c>
      <c r="T81" s="19"/>
    </row>
    <row r="82" spans="6:20" ht="15">
      <c r="F82" s="19">
        <f t="shared" si="4"/>
        <v>0.975975975975976</v>
      </c>
      <c r="G82" s="19"/>
      <c r="S82" s="19">
        <f t="shared" si="5"/>
        <v>1.0410557184750733</v>
      </c>
      <c r="T82" s="19"/>
    </row>
    <row r="83" spans="6:20" ht="15">
      <c r="F83" s="19">
        <f t="shared" si="4"/>
        <v>1.0246153846153847</v>
      </c>
      <c r="G83" s="19"/>
      <c r="S83" s="19">
        <f t="shared" si="5"/>
        <v>1.1014084507042254</v>
      </c>
      <c r="T83" s="19"/>
    </row>
    <row r="84" spans="6:20" ht="15">
      <c r="F84" s="19">
        <f t="shared" si="4"/>
        <v>1.0810810810810811</v>
      </c>
      <c r="G84" s="19"/>
      <c r="S84" s="19">
        <f t="shared" si="5"/>
        <v>0.989769820971867</v>
      </c>
      <c r="T84" s="19"/>
    </row>
    <row r="85" spans="6:20" ht="15">
      <c r="F85" s="19">
        <f t="shared" si="4"/>
        <v>0.9759259259259258</v>
      </c>
      <c r="G85" s="19"/>
      <c r="S85" s="19">
        <f t="shared" si="5"/>
        <v>1.0723514211886305</v>
      </c>
      <c r="T85" s="19"/>
    </row>
    <row r="86" spans="6:20" ht="15">
      <c r="F86" s="19">
        <f t="shared" si="4"/>
        <v>1.004743833017078</v>
      </c>
      <c r="G86" s="19"/>
      <c r="S86" s="19">
        <f t="shared" si="5"/>
        <v>0.9819277108433735</v>
      </c>
      <c r="T86" s="19"/>
    </row>
    <row r="87" spans="6:20" ht="15">
      <c r="F87" s="19">
        <f t="shared" si="4"/>
        <v>1.0179414542020775</v>
      </c>
      <c r="G87" s="19"/>
      <c r="S87" s="19">
        <f t="shared" si="5"/>
        <v>1.007361963190184</v>
      </c>
      <c r="T87" s="19"/>
    </row>
    <row r="88" spans="6:20" ht="15">
      <c r="F88" s="19">
        <f t="shared" si="4"/>
        <v>1.0092764378478665</v>
      </c>
      <c r="G88" s="19"/>
      <c r="S88" s="19">
        <f t="shared" si="5"/>
        <v>1</v>
      </c>
      <c r="T88" s="19"/>
    </row>
    <row r="89" spans="6:20" ht="15">
      <c r="F89" s="19">
        <f t="shared" si="4"/>
        <v>1.0073529411764706</v>
      </c>
      <c r="G89" s="19"/>
      <c r="S89" s="19">
        <f t="shared" si="5"/>
        <v>0.9439707673568818</v>
      </c>
      <c r="T89" s="19"/>
    </row>
    <row r="90" spans="6:20" ht="15">
      <c r="F90" s="19">
        <f t="shared" si="4"/>
        <v>1.001824817518248</v>
      </c>
      <c r="G90" s="19"/>
      <c r="S90" s="19">
        <f t="shared" si="5"/>
        <v>0.9793548387096774</v>
      </c>
      <c r="T90" s="19"/>
    </row>
    <row r="91" spans="6:20" ht="15">
      <c r="F91" s="19">
        <f t="shared" si="4"/>
        <v>0.9744990892531875</v>
      </c>
      <c r="G91" s="19"/>
      <c r="S91" s="19">
        <f t="shared" si="5"/>
        <v>0.9736495388669302</v>
      </c>
      <c r="T91" s="19"/>
    </row>
    <row r="92" spans="6:20" ht="15">
      <c r="F92" s="19">
        <f t="shared" si="4"/>
        <v>0.988785046728972</v>
      </c>
      <c r="G92" s="19"/>
      <c r="S92" s="19">
        <f t="shared" si="5"/>
        <v>1.0365358592692828</v>
      </c>
      <c r="T92" s="19"/>
    </row>
    <row r="93" spans="6:20" ht="15">
      <c r="F93" s="19">
        <f t="shared" si="4"/>
        <v>1.0160680529300568</v>
      </c>
      <c r="G93" s="19"/>
      <c r="S93" s="19">
        <f t="shared" si="5"/>
        <v>1.0182767624020888</v>
      </c>
      <c r="T93" s="19"/>
    </row>
    <row r="94" spans="6:20" ht="15">
      <c r="F94" s="19">
        <f t="shared" si="4"/>
        <v>0.9813953488372094</v>
      </c>
      <c r="G94" s="19"/>
      <c r="S94" s="19">
        <f t="shared" si="5"/>
        <v>0.9743589743589743</v>
      </c>
      <c r="T94" s="19"/>
    </row>
    <row r="95" spans="6:20" ht="15">
      <c r="F95" s="19">
        <f t="shared" si="4"/>
        <v>1.0075829383886257</v>
      </c>
      <c r="G95" s="19"/>
      <c r="S95" s="19">
        <f t="shared" si="5"/>
        <v>0.9986842105263158</v>
      </c>
      <c r="T95" s="19"/>
    </row>
    <row r="96" spans="6:20" ht="15">
      <c r="F96" s="19">
        <f t="shared" si="4"/>
        <v>0.9689557855126999</v>
      </c>
      <c r="G96" s="19"/>
      <c r="S96" s="19">
        <f t="shared" si="5"/>
        <v>0.9670619235836627</v>
      </c>
      <c r="T96" s="19"/>
    </row>
    <row r="97" spans="6:20" ht="15">
      <c r="F97" s="19">
        <f t="shared" si="4"/>
        <v>1.0155339805825243</v>
      </c>
      <c r="G97" s="19"/>
      <c r="S97" s="19">
        <f t="shared" si="5"/>
        <v>1.005449591280654</v>
      </c>
      <c r="T97" s="19"/>
    </row>
    <row r="98" spans="6:20" ht="15">
      <c r="F98" s="19">
        <f t="shared" si="4"/>
        <v>0.9780114722753346</v>
      </c>
      <c r="G98" s="19"/>
      <c r="S98" s="19">
        <f t="shared" si="5"/>
        <v>0.9756097560975611</v>
      </c>
      <c r="T98" s="19"/>
    </row>
    <row r="99" spans="6:20" ht="15">
      <c r="F99" s="19">
        <f t="shared" si="4"/>
        <v>0.9970674486803518</v>
      </c>
      <c r="G99" s="19"/>
      <c r="S99" s="19">
        <f t="shared" si="5"/>
        <v>0.9916666666666666</v>
      </c>
      <c r="T99" s="19"/>
    </row>
    <row r="100" spans="6:20" ht="15">
      <c r="F100" s="19">
        <f t="shared" si="4"/>
        <v>0.9990196078431373</v>
      </c>
      <c r="G100" s="19"/>
      <c r="S100" s="19">
        <f t="shared" si="5"/>
        <v>1.0210084033613447</v>
      </c>
      <c r="T100" s="19"/>
    </row>
    <row r="101" spans="6:20" ht="15">
      <c r="F101" s="19">
        <f t="shared" si="4"/>
        <v>1.030421982335623</v>
      </c>
      <c r="G101" s="19"/>
      <c r="S101" s="19">
        <f t="shared" si="5"/>
        <v>0.9794238683127572</v>
      </c>
      <c r="T101" s="19"/>
    </row>
    <row r="102" spans="6:20" ht="15">
      <c r="F102" s="19">
        <f t="shared" si="4"/>
        <v>0.9904761904761905</v>
      </c>
      <c r="G102" s="19"/>
      <c r="S102" s="19">
        <f t="shared" si="5"/>
        <v>0.9943977591036415</v>
      </c>
      <c r="T102" s="19"/>
    </row>
    <row r="103" spans="6:20" ht="15">
      <c r="F103" s="19">
        <f t="shared" si="4"/>
        <v>1.0192307692307692</v>
      </c>
      <c r="G103" s="19"/>
      <c r="S103" s="19">
        <f t="shared" si="5"/>
        <v>1.0408450704225352</v>
      </c>
      <c r="T103" s="19"/>
    </row>
    <row r="104" spans="6:20" ht="15">
      <c r="F104" s="19">
        <f t="shared" si="4"/>
        <v>0.9858490566037735</v>
      </c>
      <c r="G104" s="19"/>
      <c r="S104" s="19">
        <f t="shared" si="5"/>
        <v>1.027063599458728</v>
      </c>
      <c r="T104" s="19"/>
    </row>
    <row r="105" spans="6:20" ht="15">
      <c r="F105" s="19">
        <f t="shared" si="4"/>
        <v>0.9712918660287082</v>
      </c>
      <c r="G105" s="19"/>
      <c r="S105" s="19">
        <f t="shared" si="5"/>
        <v>0.9736495388669302</v>
      </c>
      <c r="T105" s="19"/>
    </row>
    <row r="106" spans="6:20" ht="15">
      <c r="F106" s="19">
        <f t="shared" si="4"/>
        <v>1.0246305418719213</v>
      </c>
      <c r="G106" s="19"/>
      <c r="S106" s="19">
        <f t="shared" si="5"/>
        <v>1.0040595399188093</v>
      </c>
      <c r="T106" s="19"/>
    </row>
    <row r="107" spans="6:20" ht="15">
      <c r="F107" s="19">
        <f t="shared" si="4"/>
        <v>0.9951923076923076</v>
      </c>
      <c r="G107" s="19"/>
      <c r="S107" s="19">
        <f t="shared" si="5"/>
        <v>1.0148247978436657</v>
      </c>
      <c r="T107" s="19"/>
    </row>
    <row r="108" spans="6:20" ht="15">
      <c r="F108" s="19">
        <f t="shared" si="4"/>
        <v>1.0144927536231885</v>
      </c>
      <c r="G108" s="19"/>
      <c r="S108" s="19">
        <f t="shared" si="5"/>
        <v>0.946879150066401</v>
      </c>
      <c r="T108" s="19"/>
    </row>
    <row r="109" spans="6:20" ht="15">
      <c r="F109" s="19">
        <f t="shared" si="4"/>
        <v>1.0561904761904761</v>
      </c>
      <c r="G109" s="19"/>
      <c r="S109" s="19">
        <f t="shared" si="5"/>
        <v>1.0308555399719495</v>
      </c>
      <c r="T109" s="19"/>
    </row>
    <row r="110" spans="6:20" ht="15">
      <c r="F110" s="19">
        <f t="shared" si="4"/>
        <v>1.0441839495040577</v>
      </c>
      <c r="G110" s="19"/>
      <c r="S110" s="19">
        <f t="shared" si="5"/>
        <v>1.0448979591836736</v>
      </c>
      <c r="T110" s="19"/>
    </row>
    <row r="111" spans="6:20" ht="15">
      <c r="F111" s="19"/>
      <c r="G111" s="19"/>
      <c r="S111" s="19"/>
      <c r="T111" s="19"/>
    </row>
    <row r="112" spans="6:20" ht="15">
      <c r="F112" s="19"/>
      <c r="G112" s="19"/>
      <c r="S112" s="19"/>
      <c r="T112" s="19"/>
    </row>
    <row r="113" spans="6:20" ht="15">
      <c r="F113" s="19"/>
      <c r="G113" s="19"/>
      <c r="S113" s="19"/>
      <c r="T113" s="19"/>
    </row>
    <row r="114" spans="6:20" ht="15">
      <c r="F114" s="19"/>
      <c r="G114" s="19"/>
      <c r="S114" s="19"/>
      <c r="T114" s="19"/>
    </row>
    <row r="115" spans="6:20" ht="15">
      <c r="F115" s="19"/>
      <c r="G115" s="19"/>
      <c r="S115" s="19"/>
      <c r="T115" s="19"/>
    </row>
    <row r="116" spans="6:20" ht="15">
      <c r="F116" s="19"/>
      <c r="G116" s="19"/>
      <c r="S116" s="19"/>
      <c r="T116" s="19"/>
    </row>
    <row r="117" spans="6:20" ht="15">
      <c r="F117" s="19"/>
      <c r="G117" s="19"/>
      <c r="S117" s="19"/>
      <c r="T117" s="19"/>
    </row>
    <row r="118" spans="6:20" ht="15">
      <c r="F118" s="19"/>
      <c r="G118" s="19"/>
      <c r="S118" s="19"/>
      <c r="T118" s="19"/>
    </row>
    <row r="119" spans="6:20" ht="15">
      <c r="F119" s="19"/>
      <c r="G119" s="19"/>
      <c r="S119" s="19"/>
      <c r="T119" s="19"/>
    </row>
    <row r="120" spans="6:20" ht="15">
      <c r="F120" s="19"/>
      <c r="G120" s="19"/>
      <c r="S120" s="19"/>
      <c r="T120" s="19"/>
    </row>
    <row r="121" spans="6:20" ht="15">
      <c r="F121" s="19"/>
      <c r="G121" s="19"/>
      <c r="S121" s="19"/>
      <c r="T121" s="19"/>
    </row>
    <row r="122" spans="6:20" ht="15">
      <c r="F122" s="19"/>
      <c r="G122" s="19"/>
      <c r="S122" s="19"/>
      <c r="T122" s="19"/>
    </row>
    <row r="123" spans="6:20" ht="15">
      <c r="F123" s="19"/>
      <c r="G123" s="19"/>
      <c r="S123" s="19"/>
      <c r="T123" s="19"/>
    </row>
    <row r="124" spans="6:20" ht="15">
      <c r="F124" s="19"/>
      <c r="G124" s="19"/>
      <c r="S124" s="19"/>
      <c r="T124" s="19"/>
    </row>
    <row r="125" spans="6:20" ht="15">
      <c r="F125" s="19"/>
      <c r="G125" s="19"/>
      <c r="S125" s="19"/>
      <c r="T125" s="19"/>
    </row>
  </sheetData>
  <sheetProtection/>
  <mergeCells count="24">
    <mergeCell ref="G4:G54"/>
    <mergeCell ref="I4:I54"/>
    <mergeCell ref="R1:R2"/>
    <mergeCell ref="S1:V1"/>
    <mergeCell ref="K6:K8"/>
    <mergeCell ref="K1:K2"/>
    <mergeCell ref="L1:L2"/>
    <mergeCell ref="M1:M2"/>
    <mergeCell ref="L6:L8"/>
    <mergeCell ref="M6:M8"/>
    <mergeCell ref="B1:C1"/>
    <mergeCell ref="O1:P1"/>
    <mergeCell ref="F1:I1"/>
    <mergeCell ref="J1:J2"/>
    <mergeCell ref="E1:E2"/>
    <mergeCell ref="W1:W2"/>
    <mergeCell ref="X1:X2"/>
    <mergeCell ref="Y1:Y2"/>
    <mergeCell ref="Z1:Z2"/>
    <mergeCell ref="T4:T54"/>
    <mergeCell ref="V4:V54"/>
    <mergeCell ref="X6:X8"/>
    <mergeCell ref="Y6:Y8"/>
    <mergeCell ref="Z6:Z8"/>
  </mergeCells>
  <printOptions/>
  <pageMargins left="0.7086614173228347" right="0.7086614173228347" top="0.27" bottom="0.24" header="0.21" footer="0.21"/>
  <pageSetup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Microsoft Office User</cp:lastModifiedBy>
  <cp:lastPrinted>2011-03-10T16:26:29Z</cp:lastPrinted>
  <dcterms:created xsi:type="dcterms:W3CDTF">2010-08-17T08:40:49Z</dcterms:created>
  <dcterms:modified xsi:type="dcterms:W3CDTF">2018-02-12T09:23:29Z</dcterms:modified>
  <cp:category/>
  <cp:version/>
  <cp:contentType/>
  <cp:contentStatus/>
</cp:coreProperties>
</file>