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1. courses\Διαχείριση Κινδύνου\"/>
    </mc:Choice>
  </mc:AlternateContent>
  <xr:revisionPtr revIDLastSave="0" documentId="13_ncr:1_{4B93581A-F0F2-418C-BCC4-D5144EC922DA}" xr6:coauthVersionLast="47" xr6:coauthVersionMax="47" xr10:uidLastSave="{00000000-0000-0000-0000-000000000000}"/>
  <bookViews>
    <workbookView xWindow="-110" yWindow="-110" windowWidth="19420" windowHeight="10300" xr2:uid="{0F378B7D-002B-41C7-8A75-2AD4940E1C4A}"/>
  </bookViews>
  <sheets>
    <sheet name="ELHA" sheetId="1" r:id="rId1"/>
    <sheet name="FTSE L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K7" i="2"/>
  <c r="G7" i="2"/>
  <c r="L3" i="2"/>
  <c r="K3" i="2"/>
  <c r="K4" i="2" s="1"/>
  <c r="H3" i="2"/>
  <c r="G3" i="2"/>
  <c r="G4" i="2" s="1"/>
  <c r="L5" i="1"/>
  <c r="L4" i="1"/>
  <c r="H8" i="1"/>
  <c r="H5" i="1"/>
  <c r="H4" i="1"/>
  <c r="L7" i="2"/>
  <c r="D8" i="2"/>
  <c r="J8" i="2"/>
  <c r="F8" i="2"/>
  <c r="J5" i="2"/>
  <c r="J6" i="2"/>
  <c r="J7" i="2"/>
  <c r="F5" i="2"/>
  <c r="F6" i="2"/>
  <c r="F7" i="2"/>
  <c r="J4" i="2"/>
  <c r="F4" i="2"/>
  <c r="D3" i="2"/>
  <c r="E3" i="2" s="1"/>
  <c r="D4" i="2"/>
  <c r="E4" i="2" s="1"/>
  <c r="D5" i="2"/>
  <c r="E5" i="2" s="1"/>
  <c r="D6" i="2"/>
  <c r="E6" i="2" s="1"/>
  <c r="D7" i="2"/>
  <c r="E7" i="2" s="1"/>
  <c r="J5" i="1"/>
  <c r="J6" i="1"/>
  <c r="F5" i="1"/>
  <c r="F6" i="1"/>
  <c r="F7" i="1"/>
  <c r="D8" i="1"/>
  <c r="J8" i="1" s="1"/>
  <c r="F4" i="1"/>
  <c r="E3" i="1"/>
  <c r="L3" i="1" s="1"/>
  <c r="D4" i="1"/>
  <c r="E4" i="1" s="1"/>
  <c r="D5" i="1"/>
  <c r="E5" i="1" s="1"/>
  <c r="D6" i="1"/>
  <c r="E6" i="1" s="1"/>
  <c r="D7" i="1"/>
  <c r="E7" i="1" s="1"/>
  <c r="D3" i="1"/>
  <c r="L4" i="2" l="1"/>
  <c r="H4" i="2"/>
  <c r="G5" i="2" s="1"/>
  <c r="G3" i="1"/>
  <c r="G4" i="1" s="1"/>
  <c r="F8" i="1"/>
  <c r="F9" i="1" s="1"/>
  <c r="K3" i="1"/>
  <c r="J7" i="1"/>
  <c r="J4" i="1"/>
  <c r="J9" i="1" s="1"/>
  <c r="H3" i="1"/>
  <c r="K5" i="2" l="1"/>
  <c r="H5" i="2"/>
  <c r="K4" i="1"/>
  <c r="K5" i="1" s="1"/>
  <c r="K6" i="1" s="1"/>
  <c r="L6" i="1" s="1"/>
  <c r="G5" i="1"/>
  <c r="L5" i="2" l="1"/>
  <c r="G6" i="2"/>
  <c r="K7" i="1"/>
  <c r="L7" i="1" s="1"/>
  <c r="G6" i="1"/>
  <c r="H6" i="1" s="1"/>
  <c r="K6" i="2" l="1"/>
  <c r="L6" i="2" s="1"/>
  <c r="L8" i="2" s="1"/>
  <c r="H6" i="2"/>
  <c r="H7" i="2"/>
  <c r="K8" i="1"/>
  <c r="L8" i="1" s="1"/>
  <c r="L9" i="1" s="1"/>
  <c r="H8" i="2" l="1"/>
  <c r="G7" i="1"/>
  <c r="H7" i="1" s="1"/>
  <c r="G8" i="1" l="1"/>
  <c r="H9" i="1" s="1"/>
</calcChain>
</file>

<file path=xl/sharedStrings.xml><?xml version="1.0" encoding="utf-8"?>
<sst xmlns="http://schemas.openxmlformats.org/spreadsheetml/2006/main" count="35" uniqueCount="17">
  <si>
    <t>Ημερομ.</t>
  </si>
  <si>
    <t>Κλείσιμο</t>
  </si>
  <si>
    <t>ELHA spot</t>
  </si>
  <si>
    <t>ELHA futures</t>
  </si>
  <si>
    <t>FTSE25 futures</t>
  </si>
  <si>
    <t>FTSE25 spot</t>
  </si>
  <si>
    <t>Ονομ. Αξία</t>
  </si>
  <si>
    <t>Απαιτ. Margin</t>
  </si>
  <si>
    <t>LONG</t>
  </si>
  <si>
    <t>SHORT</t>
  </si>
  <si>
    <t>margin</t>
  </si>
  <si>
    <t>ροές</t>
  </si>
  <si>
    <t>P/L</t>
  </si>
  <si>
    <t>12/3/2025 κλείσιμο θέσης</t>
  </si>
  <si>
    <t>Σύνολο</t>
  </si>
  <si>
    <t>13/3/2025</t>
  </si>
  <si>
    <t>14/3/2025 κλείσιμο θέσης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</si>
</sst>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/>
    </xf>
    <xf numFmtId="9" fontId="0" fillId="0" borderId="0" xfId="1" applyFont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D14ED-1567-41FF-96D4-25738D8A3E25}">
  <dimension ref="A1:L15"/>
  <sheetViews>
    <sheetView tabSelected="1" zoomScale="130" zoomScaleNormal="130" workbookViewId="0"/>
  </sheetViews>
  <sheetFormatPr defaultRowHeight="14.5" x14ac:dyDescent="0.35"/>
  <cols>
    <col min="1" max="1" width="21.6328125" bestFit="1" customWidth="1"/>
    <col min="2" max="2" width="9" bestFit="1" customWidth="1"/>
    <col min="3" max="3" width="11.1796875" bestFit="1" customWidth="1"/>
  </cols>
  <sheetData>
    <row r="1" spans="1:12" x14ac:dyDescent="0.35">
      <c r="B1" t="s">
        <v>2</v>
      </c>
      <c r="C1" t="s">
        <v>3</v>
      </c>
      <c r="F1" t="s">
        <v>12</v>
      </c>
      <c r="J1" t="s">
        <v>12</v>
      </c>
    </row>
    <row r="2" spans="1:12" ht="29" x14ac:dyDescent="0.35">
      <c r="A2" s="1" t="s">
        <v>0</v>
      </c>
      <c r="B2" s="1" t="s">
        <v>1</v>
      </c>
      <c r="C2" s="1" t="s">
        <v>1</v>
      </c>
      <c r="D2" s="1" t="s">
        <v>6</v>
      </c>
      <c r="E2" s="1" t="s">
        <v>7</v>
      </c>
      <c r="F2" s="1" t="s">
        <v>8</v>
      </c>
      <c r="G2" s="1" t="s">
        <v>10</v>
      </c>
      <c r="H2" s="1" t="s">
        <v>11</v>
      </c>
      <c r="I2" s="1"/>
      <c r="J2" s="1" t="s">
        <v>9</v>
      </c>
      <c r="K2" s="1" t="s">
        <v>10</v>
      </c>
      <c r="L2" s="1" t="s">
        <v>11</v>
      </c>
    </row>
    <row r="3" spans="1:12" ht="14.5" customHeight="1" x14ac:dyDescent="0.35">
      <c r="A3" s="6">
        <v>45780</v>
      </c>
      <c r="B3" s="5">
        <v>2.1949999999999998</v>
      </c>
      <c r="C3" s="5">
        <v>2.2000000000000002</v>
      </c>
      <c r="D3" s="9">
        <f>C3*100</f>
        <v>220.00000000000003</v>
      </c>
      <c r="E3" s="16">
        <f>D3*18%</f>
        <v>39.6</v>
      </c>
      <c r="F3" s="9"/>
      <c r="G3" s="9">
        <f>E3</f>
        <v>39.6</v>
      </c>
      <c r="H3" s="9">
        <f>-E3</f>
        <v>-39.6</v>
      </c>
      <c r="I3" s="9"/>
      <c r="J3" s="9"/>
      <c r="K3" s="9">
        <f>E3</f>
        <v>39.6</v>
      </c>
      <c r="L3" s="9">
        <f>-E3</f>
        <v>-39.6</v>
      </c>
    </row>
    <row r="4" spans="1:12" ht="14.5" customHeight="1" x14ac:dyDescent="0.35">
      <c r="A4" s="6">
        <v>45811</v>
      </c>
      <c r="B4" s="5">
        <v>2.1350000000000002</v>
      </c>
      <c r="C4" s="5">
        <v>2.1399999999999997</v>
      </c>
      <c r="D4" s="9">
        <f t="shared" ref="D4:D8" si="0">C4*100</f>
        <v>213.99999999999997</v>
      </c>
      <c r="E4" s="16">
        <f t="shared" ref="E4:E7" si="1">D4*18%</f>
        <v>38.519999999999996</v>
      </c>
      <c r="F4" s="9">
        <f>D4-D3</f>
        <v>-6.0000000000000568</v>
      </c>
      <c r="G4" s="9">
        <f>G3+F4</f>
        <v>33.599999999999945</v>
      </c>
      <c r="H4" s="9">
        <f>IF(G4&lt;E4,-(E4-G4),0)</f>
        <v>-4.9200000000000514</v>
      </c>
      <c r="I4" s="9"/>
      <c r="J4" s="9">
        <f>D3-D4</f>
        <v>6.0000000000000568</v>
      </c>
      <c r="K4" s="9">
        <f>K3+J4</f>
        <v>45.600000000000058</v>
      </c>
      <c r="L4" s="9">
        <f>IF(K4&lt;E4,-(E4-K4),0)</f>
        <v>0</v>
      </c>
    </row>
    <row r="5" spans="1:12" ht="14.5" customHeight="1" x14ac:dyDescent="0.35">
      <c r="A5" s="6">
        <v>45841</v>
      </c>
      <c r="B5" s="5">
        <v>2.1350000000000002</v>
      </c>
      <c r="C5" s="5">
        <v>2.1399999999999997</v>
      </c>
      <c r="D5" s="9">
        <f t="shared" si="0"/>
        <v>213.99999999999997</v>
      </c>
      <c r="E5" s="16">
        <f t="shared" si="1"/>
        <v>38.519999999999996</v>
      </c>
      <c r="F5" s="9">
        <f t="shared" ref="F5:F7" si="2">D5-D4</f>
        <v>0</v>
      </c>
      <c r="G5" s="9">
        <f>G4+F5-H4</f>
        <v>38.519999999999996</v>
      </c>
      <c r="H5" s="9">
        <f t="shared" ref="H5:H7" si="3">IF(G5&lt;E5,-(E5-G5),0)</f>
        <v>0</v>
      </c>
      <c r="I5" s="9"/>
      <c r="J5" s="9">
        <f t="shared" ref="J5:J7" si="4">D4-D5</f>
        <v>0</v>
      </c>
      <c r="K5" s="9">
        <f>K4+J5-L4</f>
        <v>45.600000000000058</v>
      </c>
      <c r="L5" s="9">
        <f t="shared" ref="L5:L7" si="5">IF(K5&lt;E5,-(E5-K5),0)</f>
        <v>0</v>
      </c>
    </row>
    <row r="6" spans="1:12" ht="14.5" customHeight="1" x14ac:dyDescent="0.35">
      <c r="A6" s="6">
        <v>45933</v>
      </c>
      <c r="B6" s="5">
        <v>2.085</v>
      </c>
      <c r="C6" s="5">
        <v>2.1</v>
      </c>
      <c r="D6" s="9">
        <f t="shared" si="0"/>
        <v>210</v>
      </c>
      <c r="E6" s="16">
        <f t="shared" si="1"/>
        <v>37.799999999999997</v>
      </c>
      <c r="F6" s="9">
        <f t="shared" si="2"/>
        <v>-3.9999999999999716</v>
      </c>
      <c r="G6" s="9">
        <f t="shared" ref="G6:G8" si="6">G5+F6-H5</f>
        <v>34.520000000000024</v>
      </c>
      <c r="H6" s="9">
        <f t="shared" si="3"/>
        <v>-3.2799999999999727</v>
      </c>
      <c r="I6" s="9"/>
      <c r="J6" s="9">
        <f t="shared" si="4"/>
        <v>3.9999999999999716</v>
      </c>
      <c r="K6" s="9">
        <f t="shared" ref="K6:K8" si="7">K5+J6-L5</f>
        <v>49.60000000000003</v>
      </c>
      <c r="L6" s="9">
        <f t="shared" si="5"/>
        <v>0</v>
      </c>
    </row>
    <row r="7" spans="1:12" ht="14.5" customHeight="1" x14ac:dyDescent="0.35">
      <c r="A7" s="6">
        <v>45964</v>
      </c>
      <c r="B7" s="5">
        <v>2.1</v>
      </c>
      <c r="C7" s="5">
        <v>2.1</v>
      </c>
      <c r="D7" s="9">
        <f t="shared" si="0"/>
        <v>210</v>
      </c>
      <c r="E7" s="16">
        <f t="shared" si="1"/>
        <v>37.799999999999997</v>
      </c>
      <c r="F7" s="9">
        <f t="shared" si="2"/>
        <v>0</v>
      </c>
      <c r="G7" s="9">
        <f t="shared" si="6"/>
        <v>37.799999999999997</v>
      </c>
      <c r="H7" s="9">
        <f t="shared" si="3"/>
        <v>0</v>
      </c>
      <c r="I7" s="9"/>
      <c r="J7" s="9">
        <f t="shared" si="4"/>
        <v>0</v>
      </c>
      <c r="K7" s="9">
        <f t="shared" si="7"/>
        <v>49.60000000000003</v>
      </c>
      <c r="L7" s="9">
        <f t="shared" si="5"/>
        <v>0</v>
      </c>
    </row>
    <row r="8" spans="1:12" ht="14.5" customHeight="1" thickBot="1" x14ac:dyDescent="0.4">
      <c r="A8" s="7" t="s">
        <v>13</v>
      </c>
      <c r="B8" s="8">
        <v>2.12</v>
      </c>
      <c r="C8" s="8">
        <v>2.12</v>
      </c>
      <c r="D8" s="15">
        <f t="shared" si="0"/>
        <v>212</v>
      </c>
      <c r="E8" s="17"/>
      <c r="F8" s="15">
        <f>D8-D7</f>
        <v>2</v>
      </c>
      <c r="G8" s="15">
        <f t="shared" si="6"/>
        <v>39.799999999999997</v>
      </c>
      <c r="H8" s="15">
        <f>G8</f>
        <v>39.799999999999997</v>
      </c>
      <c r="I8" s="15"/>
      <c r="J8" s="15">
        <f>D7-D8</f>
        <v>-2</v>
      </c>
      <c r="K8" s="15">
        <f t="shared" si="7"/>
        <v>47.60000000000003</v>
      </c>
      <c r="L8" s="15">
        <f>K8</f>
        <v>47.60000000000003</v>
      </c>
    </row>
    <row r="9" spans="1:12" ht="14.5" customHeight="1" x14ac:dyDescent="0.35">
      <c r="A9" s="2" t="s">
        <v>14</v>
      </c>
      <c r="B9" s="10"/>
      <c r="C9" s="10"/>
      <c r="D9" s="18">
        <f>D8-D3</f>
        <v>-8.0000000000000284</v>
      </c>
      <c r="E9" s="9"/>
      <c r="F9" s="9">
        <f>SUM(F4:F8)</f>
        <v>-8.0000000000000284</v>
      </c>
      <c r="G9" s="9"/>
      <c r="H9" s="9">
        <f>SUM(H3:H8)</f>
        <v>-8.0000000000000284</v>
      </c>
      <c r="I9" s="9"/>
      <c r="J9" s="9">
        <f>SUM(J4:J8)</f>
        <v>8.0000000000000284</v>
      </c>
      <c r="K9" s="9"/>
      <c r="L9" s="9">
        <f>SUM(L3:L8)</f>
        <v>8.0000000000000284</v>
      </c>
    </row>
    <row r="10" spans="1:12" ht="14.5" customHeight="1" x14ac:dyDescent="0.35">
      <c r="A10" s="2"/>
      <c r="B10" s="3"/>
    </row>
    <row r="11" spans="1:12" ht="14.5" customHeight="1" x14ac:dyDescent="0.35">
      <c r="A11" s="4"/>
      <c r="B11" s="3"/>
    </row>
    <row r="12" spans="1:12" ht="14.5" customHeight="1" x14ac:dyDescent="0.35">
      <c r="A12" s="4"/>
      <c r="B12" s="3"/>
    </row>
    <row r="13" spans="1:12" ht="14.5" customHeight="1" x14ac:dyDescent="0.35">
      <c r="A13" s="4"/>
      <c r="B13" s="3"/>
    </row>
    <row r="14" spans="1:12" ht="14.5" customHeight="1" x14ac:dyDescent="0.35"/>
    <row r="15" spans="1:12" ht="14.5" customHeight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3B8F5-52F3-4808-8F6E-D0BE4490034D}">
  <dimension ref="A1:L9"/>
  <sheetViews>
    <sheetView zoomScale="130" zoomScaleNormal="130" workbookViewId="0"/>
  </sheetViews>
  <sheetFormatPr defaultRowHeight="14.5" x14ac:dyDescent="0.35"/>
  <cols>
    <col min="1" max="1" width="21.81640625" bestFit="1" customWidth="1"/>
    <col min="2" max="2" width="10.6328125" bestFit="1" customWidth="1"/>
    <col min="3" max="3" width="12.90625" bestFit="1" customWidth="1"/>
    <col min="5" max="5" width="9.08984375" bestFit="1" customWidth="1"/>
  </cols>
  <sheetData>
    <row r="1" spans="1:12" x14ac:dyDescent="0.35">
      <c r="B1" t="s">
        <v>5</v>
      </c>
      <c r="C1" t="s">
        <v>4</v>
      </c>
      <c r="F1" t="s">
        <v>12</v>
      </c>
      <c r="J1" t="s">
        <v>12</v>
      </c>
    </row>
    <row r="2" spans="1:12" ht="29" x14ac:dyDescent="0.35">
      <c r="A2" s="1" t="s">
        <v>0</v>
      </c>
      <c r="B2" s="1" t="s">
        <v>1</v>
      </c>
      <c r="C2" s="1" t="s">
        <v>1</v>
      </c>
      <c r="D2" s="1" t="s">
        <v>6</v>
      </c>
      <c r="E2" s="1" t="s">
        <v>7</v>
      </c>
      <c r="F2" s="1" t="s">
        <v>8</v>
      </c>
      <c r="G2" s="1" t="s">
        <v>10</v>
      </c>
      <c r="H2" s="1" t="s">
        <v>11</v>
      </c>
      <c r="I2" s="1"/>
      <c r="J2" s="1" t="s">
        <v>9</v>
      </c>
      <c r="K2" s="1" t="s">
        <v>10</v>
      </c>
      <c r="L2" s="1" t="s">
        <v>11</v>
      </c>
    </row>
    <row r="3" spans="1:12" x14ac:dyDescent="0.35">
      <c r="A3" s="6">
        <v>45933</v>
      </c>
      <c r="B3" s="5">
        <v>3998.94</v>
      </c>
      <c r="C3" s="5">
        <v>3995.25</v>
      </c>
      <c r="D3" s="11">
        <f t="shared" ref="D3:D7" si="0">C3*2</f>
        <v>7990.5</v>
      </c>
      <c r="E3" s="5">
        <f t="shared" ref="E3:E7" si="1">D3*8%</f>
        <v>639.24</v>
      </c>
      <c r="F3" s="10"/>
      <c r="G3" s="9">
        <f>E3</f>
        <v>639.24</v>
      </c>
      <c r="H3" s="9">
        <f>-E3</f>
        <v>-639.24</v>
      </c>
      <c r="I3" s="9"/>
      <c r="J3" s="9"/>
      <c r="K3" s="9">
        <f>E3</f>
        <v>639.24</v>
      </c>
      <c r="L3" s="9">
        <f>-E3</f>
        <v>-639.24</v>
      </c>
    </row>
    <row r="4" spans="1:12" x14ac:dyDescent="0.35">
      <c r="A4" s="6">
        <v>45964</v>
      </c>
      <c r="B4" s="5">
        <v>4000.58</v>
      </c>
      <c r="C4" s="5">
        <v>3995.75</v>
      </c>
      <c r="D4" s="11">
        <f t="shared" si="0"/>
        <v>7991.5</v>
      </c>
      <c r="E4" s="5">
        <f t="shared" si="1"/>
        <v>639.32000000000005</v>
      </c>
      <c r="F4" s="10">
        <f>D4-D3</f>
        <v>1</v>
      </c>
      <c r="G4" s="9">
        <f>G3+F4</f>
        <v>640.24</v>
      </c>
      <c r="H4" s="9">
        <f>IF(G4&lt;E4,-(E4-G4),0)</f>
        <v>0</v>
      </c>
      <c r="I4" s="9"/>
      <c r="J4" s="9">
        <f>D3-D4</f>
        <v>-1</v>
      </c>
      <c r="K4" s="9">
        <f>K3+J4</f>
        <v>638.24</v>
      </c>
      <c r="L4" s="9">
        <f>IF(K4&lt;E4,-(E4-K4),0)</f>
        <v>-1.0800000000000409</v>
      </c>
    </row>
    <row r="5" spans="1:12" x14ac:dyDescent="0.35">
      <c r="A5" s="6">
        <v>45994</v>
      </c>
      <c r="B5" s="5">
        <v>4118.3599999999997</v>
      </c>
      <c r="C5" s="5">
        <v>4111</v>
      </c>
      <c r="D5" s="11">
        <f t="shared" si="0"/>
        <v>8222</v>
      </c>
      <c r="E5" s="5">
        <f t="shared" si="1"/>
        <v>657.76</v>
      </c>
      <c r="F5" s="10">
        <f t="shared" ref="F5:F7" si="2">D5-D4</f>
        <v>230.5</v>
      </c>
      <c r="G5" s="9">
        <f>G4+F5-H4</f>
        <v>870.74</v>
      </c>
      <c r="H5" s="9">
        <f t="shared" ref="H5:H6" si="3">IF(G5&lt;E5,-(E5-G5),0)</f>
        <v>0</v>
      </c>
      <c r="I5" s="9"/>
      <c r="J5" s="9">
        <f t="shared" ref="J5:J7" si="4">D4-D5</f>
        <v>-230.5</v>
      </c>
      <c r="K5" s="9">
        <f>K4+J5-L4</f>
        <v>408.82000000000005</v>
      </c>
      <c r="L5" s="9">
        <f t="shared" ref="L5:L6" si="5">IF(K5&lt;E5,-(E5-K5),0)</f>
        <v>-248.93999999999994</v>
      </c>
    </row>
    <row r="6" spans="1:12" x14ac:dyDescent="0.35">
      <c r="A6" s="6" t="s">
        <v>15</v>
      </c>
      <c r="B6" s="5">
        <v>4139.38</v>
      </c>
      <c r="C6" s="5">
        <v>4132.5</v>
      </c>
      <c r="D6" s="11">
        <f t="shared" si="0"/>
        <v>8265</v>
      </c>
      <c r="E6" s="5">
        <f t="shared" si="1"/>
        <v>661.2</v>
      </c>
      <c r="F6" s="10">
        <f t="shared" si="2"/>
        <v>43</v>
      </c>
      <c r="G6" s="9">
        <f t="shared" ref="G6:G7" si="6">G5+F6-H5</f>
        <v>913.74</v>
      </c>
      <c r="H6" s="9">
        <f t="shared" si="3"/>
        <v>0</v>
      </c>
      <c r="I6" s="9"/>
      <c r="J6" s="9">
        <f t="shared" si="4"/>
        <v>-43</v>
      </c>
      <c r="K6" s="9">
        <f t="shared" ref="K6:K7" si="7">K5+J6-L5</f>
        <v>614.76</v>
      </c>
      <c r="L6" s="9">
        <f t="shared" si="5"/>
        <v>-46.440000000000055</v>
      </c>
    </row>
    <row r="7" spans="1:12" ht="15" thickBot="1" x14ac:dyDescent="0.4">
      <c r="A7" s="7" t="s">
        <v>16</v>
      </c>
      <c r="B7" s="8">
        <v>4196.13</v>
      </c>
      <c r="C7" s="8">
        <v>4182.5</v>
      </c>
      <c r="D7" s="13">
        <f t="shared" si="0"/>
        <v>8365</v>
      </c>
      <c r="E7" s="8">
        <f t="shared" si="1"/>
        <v>669.2</v>
      </c>
      <c r="F7" s="14">
        <f t="shared" si="2"/>
        <v>100</v>
      </c>
      <c r="G7" s="15">
        <f t="shared" si="6"/>
        <v>1013.74</v>
      </c>
      <c r="H7" s="15">
        <f>G7</f>
        <v>1013.74</v>
      </c>
      <c r="I7" s="15"/>
      <c r="J7" s="15">
        <f t="shared" si="4"/>
        <v>-100</v>
      </c>
      <c r="K7" s="15">
        <f t="shared" si="7"/>
        <v>561.20000000000005</v>
      </c>
      <c r="L7" s="15">
        <f>K7</f>
        <v>561.20000000000005</v>
      </c>
    </row>
    <row r="8" spans="1:12" x14ac:dyDescent="0.35">
      <c r="A8" s="2" t="s">
        <v>14</v>
      </c>
      <c r="B8" s="9"/>
      <c r="C8" s="9"/>
      <c r="D8" s="9">
        <f>(D7-D3)</f>
        <v>374.5</v>
      </c>
      <c r="E8" s="5"/>
      <c r="F8" s="9">
        <f>SUM(F4:F7)</f>
        <v>374.5</v>
      </c>
      <c r="G8" s="9"/>
      <c r="H8" s="9">
        <f>SUM(H3:H7)</f>
        <v>374.5</v>
      </c>
      <c r="I8" s="9"/>
      <c r="J8" s="9">
        <f>SUM(J4:J7)</f>
        <v>-374.5</v>
      </c>
      <c r="K8" s="9"/>
      <c r="L8" s="9">
        <f>SUM(L3:L7)</f>
        <v>-374.5</v>
      </c>
    </row>
    <row r="9" spans="1:12" x14ac:dyDescent="0.35">
      <c r="F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ELHA</vt:lpstr>
      <vt:lpstr>FTSE 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KASIMATIS</dc:creator>
  <cp:lastModifiedBy>KONSTANTINOS KASIMATIS</cp:lastModifiedBy>
  <dcterms:created xsi:type="dcterms:W3CDTF">2025-03-12T10:42:51Z</dcterms:created>
  <dcterms:modified xsi:type="dcterms:W3CDTF">2025-03-17T14:57:12Z</dcterms:modified>
</cp:coreProperties>
</file>