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1. courses\Διαχείριση Κινδύνου\"/>
    </mc:Choice>
  </mc:AlternateContent>
  <xr:revisionPtr revIDLastSave="0" documentId="8_{31F9CBBD-B1AA-4B8A-8096-098F2798ACAD}" xr6:coauthVersionLast="47" xr6:coauthVersionMax="47" xr10:uidLastSave="{00000000-0000-0000-0000-000000000000}"/>
  <bookViews>
    <workbookView xWindow="-110" yWindow="-110" windowWidth="19420" windowHeight="10300" xr2:uid="{590F8C1E-A7DB-426E-B78A-D5129F29A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6" i="1"/>
  <c r="N7" i="1"/>
  <c r="N8" i="1"/>
  <c r="N9" i="1"/>
  <c r="N5" i="1"/>
  <c r="M5" i="1"/>
  <c r="K5" i="1"/>
  <c r="K6" i="1"/>
  <c r="K7" i="1"/>
  <c r="J5" i="1"/>
  <c r="J6" i="1"/>
  <c r="J7" i="1"/>
  <c r="H5" i="1"/>
  <c r="I5" i="1"/>
  <c r="H6" i="1"/>
  <c r="I6" i="1"/>
  <c r="F5" i="1"/>
  <c r="E5" i="1"/>
  <c r="C12" i="1"/>
  <c r="B12" i="1"/>
  <c r="F6" i="1"/>
  <c r="F7" i="1"/>
  <c r="F8" i="1"/>
  <c r="J8" i="1" s="1"/>
  <c r="F9" i="1"/>
  <c r="J9" i="1" s="1"/>
  <c r="F10" i="1"/>
  <c r="J10" i="1" s="1"/>
  <c r="F4" i="1"/>
  <c r="M4" i="1" s="1"/>
  <c r="N4" i="1" s="1"/>
  <c r="E6" i="1"/>
  <c r="E7" i="1"/>
  <c r="E8" i="1"/>
  <c r="H8" i="1" s="1"/>
  <c r="E9" i="1"/>
  <c r="H9" i="1" s="1"/>
  <c r="E10" i="1"/>
  <c r="H10" i="1" s="1"/>
  <c r="E4" i="1"/>
  <c r="O4" i="1" s="1"/>
  <c r="M10" i="1" l="1"/>
  <c r="M9" i="1"/>
  <c r="M8" i="1"/>
  <c r="M7" i="1"/>
  <c r="M6" i="1"/>
  <c r="I8" i="1"/>
  <c r="K8" i="1" s="1"/>
  <c r="I9" i="1"/>
  <c r="K9" i="1" s="1"/>
  <c r="I10" i="1"/>
  <c r="K10" i="1" s="1"/>
  <c r="I7" i="1"/>
  <c r="H7" i="1"/>
  <c r="I11" i="1" l="1"/>
  <c r="J11" i="1"/>
  <c r="H11" i="1"/>
  <c r="K11" i="1"/>
  <c r="O10" i="1" l="1"/>
  <c r="O11" i="1" s="1"/>
</calcChain>
</file>

<file path=xl/sharedStrings.xml><?xml version="1.0" encoding="utf-8"?>
<sst xmlns="http://schemas.openxmlformats.org/spreadsheetml/2006/main" count="20" uniqueCount="14">
  <si>
    <t>DIMAND</t>
  </si>
  <si>
    <t>AEGEAN</t>
  </si>
  <si>
    <t>16-02-2026 άνοιγμα</t>
  </si>
  <si>
    <t>LONG</t>
  </si>
  <si>
    <t>SHORT</t>
  </si>
  <si>
    <t>ΑΓΟΡΑ 1000 ΜΕΤΟΧΩΝ</t>
  </si>
  <si>
    <t>ΧΑΡΤΟΦΥΛΑΚΙΟ</t>
  </si>
  <si>
    <t>ΚΟΣΤΟΣ REPO</t>
  </si>
  <si>
    <t>ΑΠΑΙΤΟΥΜΕΝΟ MARGIN</t>
  </si>
  <si>
    <t>ΡΟΕΣ</t>
  </si>
  <si>
    <t>ΡΟΕΣ MARGIN</t>
  </si>
  <si>
    <t>P/L</t>
  </si>
  <si>
    <t>ΑΠΟΔΟΣΗ</t>
  </si>
  <si>
    <t>REPO &amp; ΠΩΛΗΣΗ 100 ΜΕΤΟΧΩΝ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</si>
</sst>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34DC-C1C6-4279-8E4A-4A84E95F49EE}">
  <dimension ref="A2:O12"/>
  <sheetViews>
    <sheetView tabSelected="1" workbookViewId="0"/>
  </sheetViews>
  <sheetFormatPr defaultRowHeight="14.5" x14ac:dyDescent="0.35"/>
  <cols>
    <col min="1" max="1" width="18" bestFit="1" customWidth="1"/>
    <col min="5" max="5" width="28.7265625" bestFit="1" customWidth="1"/>
    <col min="6" max="6" width="28.81640625" bestFit="1" customWidth="1"/>
    <col min="10" max="10" width="13.26953125" bestFit="1" customWidth="1"/>
    <col min="11" max="11" width="14.81640625" bestFit="1" customWidth="1"/>
    <col min="12" max="12" width="9.1796875" customWidth="1"/>
    <col min="13" max="13" width="22.1796875" bestFit="1" customWidth="1"/>
    <col min="14" max="14" width="22.1796875" customWidth="1"/>
    <col min="15" max="15" width="9.81640625" bestFit="1" customWidth="1"/>
  </cols>
  <sheetData>
    <row r="2" spans="1:15" x14ac:dyDescent="0.35">
      <c r="B2" s="6" t="s">
        <v>3</v>
      </c>
      <c r="C2" s="6" t="s">
        <v>4</v>
      </c>
      <c r="D2" s="6"/>
      <c r="E2" s="6" t="s">
        <v>5</v>
      </c>
      <c r="F2" s="6" t="s">
        <v>13</v>
      </c>
      <c r="H2" s="6" t="s">
        <v>11</v>
      </c>
      <c r="I2" s="6" t="s">
        <v>11</v>
      </c>
      <c r="J2" s="6"/>
      <c r="K2" s="6" t="s">
        <v>11</v>
      </c>
      <c r="L2" s="6"/>
      <c r="M2" s="6"/>
      <c r="N2" s="6"/>
      <c r="O2" s="6"/>
    </row>
    <row r="3" spans="1:15" x14ac:dyDescent="0.35">
      <c r="B3" s="6" t="s">
        <v>1</v>
      </c>
      <c r="C3" s="6" t="s">
        <v>0</v>
      </c>
      <c r="D3" s="6"/>
      <c r="E3" s="6" t="s">
        <v>1</v>
      </c>
      <c r="F3" s="6" t="s">
        <v>0</v>
      </c>
      <c r="H3" s="6" t="s">
        <v>1</v>
      </c>
      <c r="I3" s="6" t="s">
        <v>0</v>
      </c>
      <c r="J3" s="6" t="s">
        <v>7</v>
      </c>
      <c r="K3" s="6" t="s">
        <v>6</v>
      </c>
      <c r="L3" s="6"/>
      <c r="M3" s="6" t="s">
        <v>8</v>
      </c>
      <c r="N3" s="6" t="s">
        <v>10</v>
      </c>
      <c r="O3" s="6" t="s">
        <v>9</v>
      </c>
    </row>
    <row r="4" spans="1:15" x14ac:dyDescent="0.35">
      <c r="A4" s="1" t="s">
        <v>2</v>
      </c>
      <c r="B4" s="6">
        <v>14.7</v>
      </c>
      <c r="C4" s="6">
        <v>13.25</v>
      </c>
      <c r="E4" s="3">
        <f>B4*1000</f>
        <v>14700</v>
      </c>
      <c r="F4" s="3">
        <f>C4*1100</f>
        <v>14575</v>
      </c>
      <c r="H4" s="6"/>
      <c r="I4" s="6"/>
      <c r="J4" s="10"/>
      <c r="K4" s="8"/>
      <c r="L4" s="8"/>
      <c r="M4" s="8">
        <f>150%*F4</f>
        <v>21862.5</v>
      </c>
      <c r="N4" s="8">
        <f>-M4</f>
        <v>-21862.5</v>
      </c>
      <c r="O4" s="8">
        <f>-E4+F4+N4</f>
        <v>-21987.5</v>
      </c>
    </row>
    <row r="5" spans="1:15" x14ac:dyDescent="0.35">
      <c r="A5" s="2">
        <v>46069</v>
      </c>
      <c r="B5" s="6">
        <v>14.68</v>
      </c>
      <c r="C5" s="6">
        <v>13.25</v>
      </c>
      <c r="E5" s="3">
        <f>B5*1000</f>
        <v>14680</v>
      </c>
      <c r="F5" s="3">
        <f>C5*1100</f>
        <v>14575</v>
      </c>
      <c r="H5" s="3">
        <f t="shared" ref="H5:H6" si="0">E5-E4</f>
        <v>-20</v>
      </c>
      <c r="I5" s="3">
        <f t="shared" ref="I5:I6" si="1">F4-F5</f>
        <v>0</v>
      </c>
      <c r="J5" s="10">
        <f t="shared" ref="J5:J10" si="2">-F5*0.03/360</f>
        <v>-1.2145833333333333</v>
      </c>
      <c r="K5" s="8">
        <f t="shared" ref="K5:K7" si="3">SUM(H5:J5)</f>
        <v>-21.214583333333334</v>
      </c>
      <c r="L5" s="8"/>
      <c r="M5" s="8">
        <f t="shared" ref="M5:M10" si="4">150%*F5</f>
        <v>21862.5</v>
      </c>
      <c r="N5" s="8">
        <f>IF(M5&gt;M4,M4-M5,0)</f>
        <v>0</v>
      </c>
      <c r="O5" s="8"/>
    </row>
    <row r="6" spans="1:15" x14ac:dyDescent="0.35">
      <c r="A6" s="2">
        <v>46070</v>
      </c>
      <c r="B6" s="6">
        <v>14.2</v>
      </c>
      <c r="C6" s="6">
        <v>12.85</v>
      </c>
      <c r="E6" s="3">
        <f t="shared" ref="E6:E10" si="5">B6*1000</f>
        <v>14200</v>
      </c>
      <c r="F6" s="3">
        <f t="shared" ref="F6:F10" si="6">C6*1100</f>
        <v>14135</v>
      </c>
      <c r="H6" s="3">
        <f t="shared" si="0"/>
        <v>-480</v>
      </c>
      <c r="I6" s="3">
        <f t="shared" si="1"/>
        <v>440</v>
      </c>
      <c r="J6" s="10">
        <f t="shared" si="2"/>
        <v>-1.1779166666666667</v>
      </c>
      <c r="K6" s="8">
        <f t="shared" si="3"/>
        <v>-41.177916666666668</v>
      </c>
      <c r="L6" s="8"/>
      <c r="M6" s="8">
        <f t="shared" si="4"/>
        <v>21202.5</v>
      </c>
      <c r="N6" s="8">
        <f t="shared" ref="N6:N9" si="7">IF(M6&gt;M5,M5-M6,0)</f>
        <v>0</v>
      </c>
      <c r="O6" s="8"/>
    </row>
    <row r="7" spans="1:15" x14ac:dyDescent="0.35">
      <c r="A7" s="2">
        <v>46071</v>
      </c>
      <c r="B7" s="6">
        <v>14.36</v>
      </c>
      <c r="C7" s="6">
        <v>12.65</v>
      </c>
      <c r="E7" s="3">
        <f t="shared" si="5"/>
        <v>14360</v>
      </c>
      <c r="F7" s="3">
        <f t="shared" si="6"/>
        <v>13915</v>
      </c>
      <c r="H7" s="3">
        <f t="shared" ref="H7:H10" si="8">E7-E6</f>
        <v>160</v>
      </c>
      <c r="I7" s="3">
        <f t="shared" ref="I7:I10" si="9">F6-F7</f>
        <v>220</v>
      </c>
      <c r="J7" s="10">
        <f t="shared" si="2"/>
        <v>-1.1595833333333334</v>
      </c>
      <c r="K7" s="8">
        <f t="shared" si="3"/>
        <v>378.84041666666667</v>
      </c>
      <c r="L7" s="8"/>
      <c r="M7" s="8">
        <f t="shared" si="4"/>
        <v>20872.5</v>
      </c>
      <c r="N7" s="8">
        <f t="shared" si="7"/>
        <v>0</v>
      </c>
      <c r="O7" s="8"/>
    </row>
    <row r="8" spans="1:15" x14ac:dyDescent="0.35">
      <c r="A8" s="2">
        <v>46072</v>
      </c>
      <c r="B8" s="6">
        <v>13.84</v>
      </c>
      <c r="C8" s="6">
        <v>12.25</v>
      </c>
      <c r="E8" s="3">
        <f t="shared" si="5"/>
        <v>13840</v>
      </c>
      <c r="F8" s="3">
        <f t="shared" si="6"/>
        <v>13475</v>
      </c>
      <c r="H8" s="3">
        <f t="shared" si="8"/>
        <v>-520</v>
      </c>
      <c r="I8" s="3">
        <f t="shared" si="9"/>
        <v>440</v>
      </c>
      <c r="J8" s="10">
        <f t="shared" si="2"/>
        <v>-1.1229166666666666</v>
      </c>
      <c r="K8" s="8">
        <f t="shared" ref="K8:K10" si="10">SUM(H8:J8)</f>
        <v>-81.122916666666669</v>
      </c>
      <c r="L8" s="8"/>
      <c r="M8" s="8">
        <f t="shared" si="4"/>
        <v>20212.5</v>
      </c>
      <c r="N8" s="8">
        <f t="shared" si="7"/>
        <v>0</v>
      </c>
      <c r="O8" s="8"/>
    </row>
    <row r="9" spans="1:15" x14ac:dyDescent="0.35">
      <c r="A9" s="2">
        <v>46073</v>
      </c>
      <c r="B9" s="6">
        <v>13.98</v>
      </c>
      <c r="C9" s="6">
        <v>12</v>
      </c>
      <c r="E9" s="3">
        <f t="shared" si="5"/>
        <v>13980</v>
      </c>
      <c r="F9" s="3">
        <f t="shared" si="6"/>
        <v>13200</v>
      </c>
      <c r="H9" s="3">
        <f t="shared" si="8"/>
        <v>140</v>
      </c>
      <c r="I9" s="3">
        <f t="shared" si="9"/>
        <v>275</v>
      </c>
      <c r="J9" s="10">
        <f t="shared" si="2"/>
        <v>-1.1000000000000001</v>
      </c>
      <c r="K9" s="8">
        <f t="shared" si="10"/>
        <v>413.9</v>
      </c>
      <c r="L9" s="8"/>
      <c r="M9" s="8">
        <f t="shared" si="4"/>
        <v>19800</v>
      </c>
      <c r="N9" s="8">
        <f t="shared" si="7"/>
        <v>0</v>
      </c>
      <c r="O9" s="8"/>
    </row>
    <row r="10" spans="1:15" x14ac:dyDescent="0.35">
      <c r="A10" s="2">
        <v>46077</v>
      </c>
      <c r="B10" s="6">
        <v>13.88</v>
      </c>
      <c r="C10" s="6">
        <v>11.95</v>
      </c>
      <c r="E10" s="3">
        <f t="shared" si="5"/>
        <v>13880</v>
      </c>
      <c r="F10" s="3">
        <f t="shared" si="6"/>
        <v>13145</v>
      </c>
      <c r="H10" s="3">
        <f t="shared" si="8"/>
        <v>-100</v>
      </c>
      <c r="I10" s="3">
        <f t="shared" si="9"/>
        <v>55</v>
      </c>
      <c r="J10" s="10">
        <f t="shared" si="2"/>
        <v>-1.0954166666666665</v>
      </c>
      <c r="K10" s="8">
        <f t="shared" si="10"/>
        <v>-46.095416666666665</v>
      </c>
      <c r="L10" s="8"/>
      <c r="M10" s="9">
        <f t="shared" si="4"/>
        <v>19717.5</v>
      </c>
      <c r="N10" s="9">
        <f>-SUM(N4:N9)</f>
        <v>21862.5</v>
      </c>
      <c r="O10" s="9">
        <f>E10-F10+N10+J11</f>
        <v>22590.629583333332</v>
      </c>
    </row>
    <row r="11" spans="1:15" x14ac:dyDescent="0.35">
      <c r="A11" s="2"/>
      <c r="H11" s="4">
        <f>SUM(H6:H10)</f>
        <v>-800</v>
      </c>
      <c r="I11" s="4">
        <f>SUM(I6:I10)</f>
        <v>1430</v>
      </c>
      <c r="J11" s="5">
        <f>SUM(J4:J10)</f>
        <v>-6.8704166666666673</v>
      </c>
      <c r="K11" s="5">
        <f>SUM(K4:K10)</f>
        <v>603.12958333333336</v>
      </c>
      <c r="L11" s="8"/>
      <c r="M11" s="6"/>
      <c r="N11" s="6"/>
      <c r="O11" s="8">
        <f>O10+O4</f>
        <v>603.12958333333154</v>
      </c>
    </row>
    <row r="12" spans="1:15" x14ac:dyDescent="0.35">
      <c r="A12" t="s">
        <v>12</v>
      </c>
      <c r="B12" s="7">
        <f>(B10-B4)/B4</f>
        <v>-5.5782312925169969E-2</v>
      </c>
      <c r="C12" s="7">
        <f>(C10-C4)/C4</f>
        <v>-9.8113207547169859E-2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KASIMATIS</dc:creator>
  <cp:lastModifiedBy>KONSTANTINOS KASIMATIS</cp:lastModifiedBy>
  <dcterms:created xsi:type="dcterms:W3CDTF">2026-02-25T06:53:29Z</dcterms:created>
  <dcterms:modified xsi:type="dcterms:W3CDTF">2026-02-25T07:38:59Z</dcterms:modified>
</cp:coreProperties>
</file>