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ebgr-my.sharepoint.com/personal/ldoukakis_aueb_gr/Documents/LEONIDAS/Financial and Management Accounting MISFM/2024-2025/Cases/"/>
    </mc:Choice>
  </mc:AlternateContent>
  <xr:revisionPtr revIDLastSave="48" documentId="13_ncr:1_{9D3595EA-075B-44AF-950E-0B733CC8DEC6}" xr6:coauthVersionLast="47" xr6:coauthVersionMax="47" xr10:uidLastSave="{75A7E63D-92FB-4C51-B470-46BC52882F77}"/>
  <bookViews>
    <workbookView xWindow="-110" yWindow="-110" windowWidth="19420" windowHeight="10300" firstSheet="1" activeTab="3" xr2:uid="{BD790AF7-790D-49EE-BF99-C5799583D8A1}"/>
  </bookViews>
  <sheets>
    <sheet name="ALK SERVICES" sheetId="1" r:id="rId1"/>
    <sheet name="SAFIRA Plc" sheetId="2" r:id="rId2"/>
    <sheet name="MIDA Plc" sheetId="4" r:id="rId3"/>
    <sheet name="KLM Inc." sheetId="5" r:id="rId4"/>
  </sheets>
  <definedNames>
    <definedName name="OLE_LINK1" localSheetId="1">'SAFIRA Plc'!$C$11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5" i="5" l="1"/>
  <c r="B120" i="5"/>
  <c r="E110" i="4"/>
  <c r="O23" i="2"/>
  <c r="O17" i="2"/>
  <c r="C44" i="4"/>
  <c r="C157" i="5"/>
  <c r="D154" i="5"/>
  <c r="D146" i="5"/>
  <c r="D148" i="5" s="1"/>
  <c r="B147" i="5"/>
  <c r="B144" i="5"/>
  <c r="E27" i="1"/>
  <c r="E29" i="1"/>
  <c r="E32" i="1"/>
  <c r="E34" i="1"/>
  <c r="B148" i="5" l="1"/>
  <c r="B73" i="4"/>
  <c r="B107" i="4" s="1"/>
  <c r="B110" i="4" s="1"/>
  <c r="B67" i="4"/>
  <c r="B66" i="4"/>
  <c r="C65" i="4"/>
  <c r="B65" i="4"/>
  <c r="C64" i="4"/>
  <c r="B64" i="4"/>
  <c r="C63" i="4"/>
  <c r="B63" i="4"/>
  <c r="B61" i="4"/>
  <c r="C60" i="4"/>
  <c r="E109" i="4" s="1"/>
  <c r="B60" i="4"/>
  <c r="C59" i="4"/>
  <c r="E117" i="4" s="1"/>
  <c r="B59" i="4"/>
  <c r="C58" i="4"/>
  <c r="E116" i="4" s="1"/>
  <c r="B58" i="4"/>
  <c r="C57" i="4"/>
  <c r="E111" i="4" s="1"/>
  <c r="B57" i="4"/>
  <c r="C56" i="4"/>
  <c r="E106" i="4" s="1"/>
  <c r="B56" i="4"/>
  <c r="C55" i="4"/>
  <c r="E105" i="4" s="1"/>
  <c r="B55" i="4"/>
  <c r="B54" i="4"/>
  <c r="B117" i="4" s="1"/>
  <c r="B53" i="4"/>
  <c r="B114" i="4" s="1"/>
  <c r="B52" i="4"/>
  <c r="B113" i="4" s="1"/>
  <c r="B74" i="4"/>
  <c r="E42" i="4"/>
  <c r="C62" i="4" s="1"/>
  <c r="B84" i="4" s="1"/>
  <c r="E39" i="4"/>
  <c r="C72" i="4" s="1"/>
  <c r="E107" i="4" s="1"/>
  <c r="E36" i="4"/>
  <c r="C32" i="4"/>
  <c r="B70" i="4" s="1"/>
  <c r="C29" i="4"/>
  <c r="B68" i="4" s="1"/>
  <c r="E27" i="4"/>
  <c r="B51" i="4" s="1"/>
  <c r="E24" i="4"/>
  <c r="B50" i="4" s="1"/>
  <c r="C19" i="4"/>
  <c r="B19" i="4"/>
  <c r="O16" i="2"/>
  <c r="K19" i="2"/>
  <c r="O8" i="2" s="1"/>
  <c r="K18" i="2"/>
  <c r="O7" i="2" s="1"/>
  <c r="K4" i="2"/>
  <c r="T5" i="2" s="1"/>
  <c r="J20" i="2"/>
  <c r="I20" i="2"/>
  <c r="K16" i="2"/>
  <c r="O6" i="2" s="1"/>
  <c r="K15" i="2"/>
  <c r="O5" i="2" s="1"/>
  <c r="L14" i="2"/>
  <c r="P3" i="2" s="1"/>
  <c r="L10" i="2"/>
  <c r="V5" i="2" s="1"/>
  <c r="L8" i="2"/>
  <c r="T11" i="2" s="1"/>
  <c r="K6" i="2"/>
  <c r="T7" i="2" s="1"/>
  <c r="L4" i="2"/>
  <c r="L5" i="2"/>
  <c r="L6" i="2"/>
  <c r="L7" i="2"/>
  <c r="L9" i="2"/>
  <c r="V4" i="2" s="1"/>
  <c r="L11" i="2"/>
  <c r="W11" i="2" s="1"/>
  <c r="L12" i="2"/>
  <c r="L13" i="2"/>
  <c r="L15" i="2"/>
  <c r="L16" i="2"/>
  <c r="L17" i="2"/>
  <c r="L3" i="2"/>
  <c r="K7" i="2"/>
  <c r="T10" i="2" s="1"/>
  <c r="K8" i="2"/>
  <c r="K9" i="2"/>
  <c r="K10" i="2"/>
  <c r="K11" i="2"/>
  <c r="K12" i="2"/>
  <c r="K13" i="2"/>
  <c r="O20" i="2" s="1"/>
  <c r="K14" i="2"/>
  <c r="K17" i="2"/>
  <c r="O9" i="2" s="1"/>
  <c r="K3" i="2"/>
  <c r="T4" i="2" s="1"/>
  <c r="E8" i="2"/>
  <c r="K5" i="2" s="1"/>
  <c r="T6" i="2" s="1"/>
  <c r="Q11" i="1"/>
  <c r="Q8" i="1"/>
  <c r="G25" i="1"/>
  <c r="J31" i="1"/>
  <c r="J33" i="1" s="1"/>
  <c r="M26" i="1"/>
  <c r="M28" i="1" s="1"/>
  <c r="K22" i="1"/>
  <c r="G29" i="1"/>
  <c r="G31" i="1" s="1"/>
  <c r="G9" i="1"/>
  <c r="M11" i="1"/>
  <c r="M21" i="1"/>
  <c r="Q13" i="1" s="1"/>
  <c r="S13" i="1" s="1"/>
  <c r="G8" i="1"/>
  <c r="G7" i="1"/>
  <c r="H6" i="1"/>
  <c r="G23" i="1"/>
  <c r="Q18" i="1" s="1"/>
  <c r="S18" i="1" s="1"/>
  <c r="M16" i="1"/>
  <c r="M18" i="1" s="1"/>
  <c r="K16" i="1"/>
  <c r="K18" i="1" s="1"/>
  <c r="G18" i="1"/>
  <c r="G6" i="1"/>
  <c r="J11" i="1"/>
  <c r="Q7" i="1" s="1"/>
  <c r="M5" i="1"/>
  <c r="M7" i="1" s="1"/>
  <c r="Q6" i="1" s="1"/>
  <c r="S6" i="1" s="1"/>
  <c r="G5" i="1"/>
  <c r="E33" i="4" l="1"/>
  <c r="C71" i="4" s="1"/>
  <c r="B118" i="4" s="1"/>
  <c r="B119" i="4" s="1"/>
  <c r="B121" i="4" s="1"/>
  <c r="B123" i="4" s="1"/>
  <c r="C61" i="4"/>
  <c r="B83" i="4" s="1"/>
  <c r="T12" i="2"/>
  <c r="V6" i="2"/>
  <c r="E30" i="4"/>
  <c r="C69" i="4" s="1"/>
  <c r="B115" i="4" s="1"/>
  <c r="B116" i="4"/>
  <c r="Q15" i="1"/>
  <c r="S15" i="1" s="1"/>
  <c r="B76" i="4"/>
  <c r="E45" i="4"/>
  <c r="C75" i="4" s="1"/>
  <c r="E108" i="4" s="1"/>
  <c r="L20" i="2"/>
  <c r="T8" i="2"/>
  <c r="T15" i="2" s="1"/>
  <c r="P10" i="2"/>
  <c r="O18" i="2" s="1"/>
  <c r="K20" i="2"/>
  <c r="Q19" i="1"/>
  <c r="S19" i="1" s="1"/>
  <c r="M23" i="1"/>
  <c r="Q16" i="1"/>
  <c r="S16" i="1" s="1"/>
  <c r="R9" i="1"/>
  <c r="T9" i="1" s="1"/>
  <c r="Q10" i="1"/>
  <c r="S10" i="1" s="1"/>
  <c r="G12" i="1"/>
  <c r="B95" i="4" l="1"/>
  <c r="B93" i="4"/>
  <c r="W12" i="2"/>
  <c r="W13" i="2" s="1"/>
  <c r="W15" i="2" s="1"/>
  <c r="O25" i="2"/>
  <c r="C76" i="4"/>
  <c r="E76" i="4" s="1"/>
  <c r="Q4" i="1"/>
  <c r="N31" i="1"/>
  <c r="H9" i="1"/>
  <c r="H8" i="1"/>
  <c r="K26" i="1"/>
  <c r="E25" i="1"/>
  <c r="H7" i="1" s="1"/>
  <c r="E19" i="1"/>
  <c r="K21" i="1" s="1"/>
  <c r="E21" i="1"/>
  <c r="H18" i="1" s="1"/>
  <c r="E23" i="1"/>
  <c r="K11" i="1" s="1"/>
  <c r="E9" i="1"/>
  <c r="N11" i="1" s="1"/>
  <c r="E7" i="1"/>
  <c r="H5" i="1" s="1"/>
  <c r="E5" i="1"/>
  <c r="K5" i="1" s="1"/>
  <c r="K7" i="1" s="1"/>
  <c r="R5" i="1" s="1"/>
  <c r="T5" i="1" s="1"/>
  <c r="B96" i="4" l="1"/>
  <c r="E113" i="4" s="1"/>
  <c r="G20" i="1"/>
  <c r="R11" i="1"/>
  <c r="S11" i="1" s="1"/>
  <c r="R7" i="1"/>
  <c r="S7" i="1" s="1"/>
  <c r="J13" i="1"/>
  <c r="Q20" i="1"/>
  <c r="H12" i="1"/>
  <c r="R12" i="1"/>
  <c r="T12" i="1" s="1"/>
  <c r="K23" i="1"/>
  <c r="R14" i="1"/>
  <c r="T14" i="1" s="1"/>
  <c r="K28" i="1"/>
  <c r="N13" i="1"/>
  <c r="R8" i="1"/>
  <c r="T8" i="1" s="1"/>
  <c r="N33" i="1"/>
  <c r="R17" i="1"/>
  <c r="T17" i="1" s="1"/>
  <c r="B97" i="4" l="1"/>
  <c r="E118" i="4" s="1"/>
  <c r="E121" i="4" s="1"/>
  <c r="E123" i="4" s="1"/>
  <c r="T20" i="1"/>
  <c r="R4" i="1"/>
  <c r="G13" i="1"/>
  <c r="R20" i="1" l="1"/>
  <c r="S4" i="1"/>
  <c r="S20" i="1" s="1"/>
</calcChain>
</file>

<file path=xl/sharedStrings.xml><?xml version="1.0" encoding="utf-8"?>
<sst xmlns="http://schemas.openxmlformats.org/spreadsheetml/2006/main" count="525" uniqueCount="326">
  <si>
    <t xml:space="preserve">Journal </t>
  </si>
  <si>
    <t>DATE</t>
  </si>
  <si>
    <t xml:space="preserve">ACCOUNT TITLES </t>
  </si>
  <si>
    <t>DEBIT</t>
  </si>
  <si>
    <t>CREDIT</t>
  </si>
  <si>
    <t>1.</t>
  </si>
  <si>
    <t>Mar. 1</t>
  </si>
  <si>
    <t>2.</t>
  </si>
  <si>
    <t>Mar. 3</t>
  </si>
  <si>
    <t>3.</t>
  </si>
  <si>
    <t>Mar. 4</t>
  </si>
  <si>
    <t>4.</t>
  </si>
  <si>
    <t>Mar. 5</t>
  </si>
  <si>
    <t>Not a transaction of the business</t>
  </si>
  <si>
    <t>5.</t>
  </si>
  <si>
    <t>Mar. 11</t>
  </si>
  <si>
    <t>6.</t>
  </si>
  <si>
    <t>Mar. 12</t>
  </si>
  <si>
    <t>7.</t>
  </si>
  <si>
    <t>Mar. 14</t>
  </si>
  <si>
    <t>8.</t>
  </si>
  <si>
    <t>Mar. 17</t>
  </si>
  <si>
    <t>9.</t>
  </si>
  <si>
    <t>Mar. 19</t>
  </si>
  <si>
    <t>10.</t>
  </si>
  <si>
    <t>Mar. 21</t>
  </si>
  <si>
    <t>11.</t>
  </si>
  <si>
    <t>Mar. 24</t>
  </si>
  <si>
    <t>12.</t>
  </si>
  <si>
    <t>Mar. 27</t>
  </si>
  <si>
    <t>13.</t>
  </si>
  <si>
    <t>Mar. 29</t>
  </si>
  <si>
    <t>14.</t>
  </si>
  <si>
    <t>Mar. 31</t>
  </si>
  <si>
    <t>Cash</t>
  </si>
  <si>
    <t>Common Stock</t>
  </si>
  <si>
    <t>Land</t>
  </si>
  <si>
    <t>Supplies</t>
  </si>
  <si>
    <t>Accounts payable</t>
  </si>
  <si>
    <t>Accounts receivable</t>
  </si>
  <si>
    <t>Service revenue</t>
  </si>
  <si>
    <t>Salary expense</t>
  </si>
  <si>
    <t>Notes payable</t>
  </si>
  <si>
    <t>Supplies Expense (Used)</t>
  </si>
  <si>
    <t>Short term Loan</t>
  </si>
  <si>
    <t>Car</t>
  </si>
  <si>
    <t xml:space="preserve">            Notes payable</t>
  </si>
  <si>
    <t>Prepaid insurance</t>
  </si>
  <si>
    <t>Utility expense</t>
  </si>
  <si>
    <t>Utility payable</t>
  </si>
  <si>
    <t>Ledger</t>
  </si>
  <si>
    <t>Accounts Payable</t>
  </si>
  <si>
    <t>Accounts Receivable</t>
  </si>
  <si>
    <t>Service Revenue</t>
  </si>
  <si>
    <t>Salary Expense</t>
  </si>
  <si>
    <t>Office Rent</t>
  </si>
  <si>
    <t>Notes Payable</t>
  </si>
  <si>
    <t>Supplies Expense</t>
  </si>
  <si>
    <t>Prepaid Insurance</t>
  </si>
  <si>
    <t>TRIAL BALANCE 31/3/2023</t>
  </si>
  <si>
    <t>Accounts</t>
  </si>
  <si>
    <t>Debit</t>
  </si>
  <si>
    <t>Credit</t>
  </si>
  <si>
    <t>DB</t>
  </si>
  <si>
    <t>CB</t>
  </si>
  <si>
    <t>ALK SERVICES</t>
  </si>
  <si>
    <t>ACCOUNT TITLES AND EXPLANATION</t>
  </si>
  <si>
    <t>Adjusting Entries</t>
  </si>
  <si>
    <t>a.</t>
  </si>
  <si>
    <t>Jul. 31st</t>
  </si>
  <si>
    <t>b.</t>
  </si>
  <si>
    <t>c.</t>
  </si>
  <si>
    <t>d.</t>
  </si>
  <si>
    <t>e.</t>
  </si>
  <si>
    <t>Rent Expense (6,000/6)</t>
  </si>
  <si>
    <t>Prepaid Rent</t>
  </si>
  <si>
    <t>Salary Payable</t>
  </si>
  <si>
    <t>Safira Plc</t>
  </si>
  <si>
    <t>Unadjusted Trial Balance</t>
  </si>
  <si>
    <t>Adjusted trial balance</t>
  </si>
  <si>
    <t>Account title</t>
  </si>
  <si>
    <t>Prepaid rent</t>
  </si>
  <si>
    <t>Furniture</t>
  </si>
  <si>
    <t>Salary payable</t>
  </si>
  <si>
    <t>Common stock</t>
  </si>
  <si>
    <t>Retained earnings</t>
  </si>
  <si>
    <t>Dividends</t>
  </si>
  <si>
    <t>Rent expense</t>
  </si>
  <si>
    <t>Utilities expense</t>
  </si>
  <si>
    <t>Depreciation expense</t>
  </si>
  <si>
    <t>Supplies expense</t>
  </si>
  <si>
    <t>Total</t>
  </si>
  <si>
    <t>Revenues:</t>
  </si>
  <si>
    <t>Expenses:</t>
  </si>
  <si>
    <t>Net income</t>
  </si>
  <si>
    <t>Retained earnings, July 1st</t>
  </si>
  <si>
    <t>Add: Net income for the month</t>
  </si>
  <si>
    <t>Less: Dividends</t>
  </si>
  <si>
    <t>Retained earnings, July 31st</t>
  </si>
  <si>
    <t>ASSETS</t>
  </si>
  <si>
    <t>LIABILITIES</t>
  </si>
  <si>
    <t>Current assets:</t>
  </si>
  <si>
    <t>Current liabilities:</t>
  </si>
  <si>
    <t>Total current liabilities</t>
  </si>
  <si>
    <t>Total current  assets</t>
  </si>
  <si>
    <t>Non - Current assets:</t>
  </si>
  <si>
    <t xml:space="preserve">Furniture       </t>
  </si>
  <si>
    <t>STOCKHOLDERS’ EQUITY</t>
  </si>
  <si>
    <t>Total stockholders’ equity</t>
  </si>
  <si>
    <t>            </t>
  </si>
  <si>
    <r>
      <t> </t>
    </r>
    <r>
      <rPr>
        <u/>
        <sz val="11"/>
        <color theme="1"/>
        <rFont val="Calibri"/>
        <family val="2"/>
        <charset val="161"/>
        <scheme val="minor"/>
      </rPr>
      <t>            </t>
    </r>
  </si>
  <si>
    <t>Total assets</t>
  </si>
  <si>
    <t>Total (Liabilities + Stockholder's E.)</t>
  </si>
  <si>
    <t>SAFIRA Plc
Balance Sheet
July 31, 20X2</t>
  </si>
  <si>
    <t>SAFIRA Plc Income Statement Month Ended July 31st, 20X2</t>
  </si>
  <si>
    <t>JOURNAL</t>
  </si>
  <si>
    <t>MIDA Plc Trial Balance August 31st, 2022</t>
  </si>
  <si>
    <t xml:space="preserve">Cash  </t>
  </si>
  <si>
    <t xml:space="preserve">Land  </t>
  </si>
  <si>
    <t>Buildings</t>
  </si>
  <si>
    <t>Equipment</t>
  </si>
  <si>
    <t xml:space="preserve">Accounts Payable </t>
  </si>
  <si>
    <t xml:space="preserve">Mortgage Payable </t>
  </si>
  <si>
    <t xml:space="preserve">Share Capital—Ordinary </t>
  </si>
  <si>
    <t xml:space="preserve">Retained Earnings </t>
  </si>
  <si>
    <t>0.0</t>
  </si>
  <si>
    <t>Rent Revenue</t>
  </si>
  <si>
    <t>Salaries Expense</t>
  </si>
  <si>
    <t xml:space="preserve">Utilities Expense </t>
  </si>
  <si>
    <t>Maintanance and repairs expense</t>
  </si>
  <si>
    <t>Aug. 31</t>
  </si>
  <si>
    <t xml:space="preserve">Insurance Expense (4,500 X 3/12) </t>
  </si>
  <si>
    <t xml:space="preserve">Prepaid Insurance </t>
  </si>
  <si>
    <t xml:space="preserve">Supplies Expense (2,600 – 650) </t>
  </si>
  <si>
    <t xml:space="preserve">Supplies </t>
  </si>
  <si>
    <t>Depreciation Expense—Buildings</t>
  </si>
  <si>
    <t>Accumulated Depreciation— Buildings</t>
  </si>
  <si>
    <t>Depreciation Expense—Equipment</t>
  </si>
  <si>
    <t>Accumulated Depreciation— Equipment</t>
  </si>
  <si>
    <t xml:space="preserve">Rent Revenue </t>
  </si>
  <si>
    <t xml:space="preserve">Salaries Expense </t>
  </si>
  <si>
    <t xml:space="preserve">Salaries Payable </t>
  </si>
  <si>
    <t>Accounts Receivable (Rent receivable)</t>
  </si>
  <si>
    <t xml:space="preserve">Interest Expense </t>
  </si>
  <si>
    <t>Interest Payable</t>
  </si>
  <si>
    <t>MIDA Plc Adjusted Trial Balance August 31st, 2022</t>
  </si>
  <si>
    <t>Unearned Rent Revenue</t>
  </si>
  <si>
    <t>Dividends Payable</t>
  </si>
  <si>
    <t>Insurance expense</t>
  </si>
  <si>
    <t>Interest payable</t>
  </si>
  <si>
    <t>MIDA Plc</t>
  </si>
  <si>
    <t>Income Statement</t>
  </si>
  <si>
    <t>Month Ended August 31st, 2022</t>
  </si>
  <si>
    <t>Income before tax</t>
  </si>
  <si>
    <t>Net Income</t>
  </si>
  <si>
    <t>MIDA Plc Balance Sheet August 31st, 2022</t>
  </si>
  <si>
    <t>LIABILITES &amp; EQUITY</t>
  </si>
  <si>
    <t>Current assets</t>
  </si>
  <si>
    <t>Current liabilities</t>
  </si>
  <si>
    <t>Total Current Assets</t>
  </si>
  <si>
    <t>Income Tax Payable</t>
  </si>
  <si>
    <t>Total Liabilities</t>
  </si>
  <si>
    <t>-Accumulated Depreciation— Buildings</t>
  </si>
  <si>
    <t>-Accumulated Depreciation— Equipment</t>
  </si>
  <si>
    <t>Total Non-Current Assets</t>
  </si>
  <si>
    <t>Total Equity</t>
  </si>
  <si>
    <t>Total Assets</t>
  </si>
  <si>
    <t>Total Liabilities &amp; Equity</t>
  </si>
  <si>
    <r>
      <t>ASSETS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</si>
  <si>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r>
      <t>LIABILITIES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</si>
  <si>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r>
      <t>Current Assets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</si>
  <si>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r>
      <t>Current liabilities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</si>
  <si>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t xml:space="preserve">Cash </t>
  </si>
  <si>
    <t xml:space="preserve">Short-term loan </t>
  </si>
  <si>
    <t xml:space="preserve">Accounts payable </t>
  </si>
  <si>
    <t xml:space="preserve">Notes receivable </t>
  </si>
  <si>
    <t xml:space="preserve">Notes payable </t>
  </si>
  <si>
    <t xml:space="preserve">Prepaid insurance </t>
  </si>
  <si>
    <r>
      <t>Long-term liabilities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</si>
  <si>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t xml:space="preserve">Office supplies </t>
  </si>
  <si>
    <t xml:space="preserve">Long-term loan </t>
  </si>
  <si>
    <r>
      <t>Non-Current Assets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</si>
  <si>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r>
      <t>SHAREHOLDERS’ EQUITY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</si>
  <si>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t xml:space="preserve">Buildings </t>
  </si>
  <si>
    <t xml:space="preserve">Capital stock </t>
  </si>
  <si>
    <t xml:space="preserve">Office furniture </t>
  </si>
  <si>
    <t xml:space="preserve">Retained earnings </t>
  </si>
  <si>
    <r>
      <t>Total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</si>
  <si>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t xml:space="preserve">Balance Sheet 
KLM Inc. 
31/12/20Χ2 </t>
  </si>
  <si>
    <t>05.01</t>
  </si>
  <si>
    <t>Inventory</t>
  </si>
  <si>
    <t xml:space="preserve">     Accounts Payable</t>
  </si>
  <si>
    <t>Inventory purchase</t>
  </si>
  <si>
    <t>25.02</t>
  </si>
  <si>
    <t>Repair &amp; Maintenance expense</t>
  </si>
  <si>
    <t xml:space="preserve">     Cash</t>
  </si>
  <si>
    <t>Payment of expenses</t>
  </si>
  <si>
    <t>15.03</t>
  </si>
  <si>
    <t xml:space="preserve">     Sales revenue</t>
  </si>
  <si>
    <t>Sale of inventory</t>
  </si>
  <si>
    <t xml:space="preserve">Cost of Goods Sold </t>
  </si>
  <si>
    <t xml:space="preserve">     Inventory</t>
  </si>
  <si>
    <t>05.05</t>
  </si>
  <si>
    <t xml:space="preserve">     Rent revenue</t>
  </si>
  <si>
    <t>Rental revenues</t>
  </si>
  <si>
    <t>10.06</t>
  </si>
  <si>
    <t xml:space="preserve">Note receivable </t>
  </si>
  <si>
    <t xml:space="preserve">     Accounts receivable</t>
  </si>
  <si>
    <t>Issued note receivable</t>
  </si>
  <si>
    <t>31.12</t>
  </si>
  <si>
    <t>Supplies-expense</t>
  </si>
  <si>
    <t xml:space="preserve">     Supplies</t>
  </si>
  <si>
    <t>Supplies expensed</t>
  </si>
  <si>
    <t xml:space="preserve">     Prepaid Insurance</t>
  </si>
  <si>
    <t>Prepaid insurance expiration</t>
  </si>
  <si>
    <t>Depreciation-Buildings</t>
  </si>
  <si>
    <t xml:space="preserve">     Accumulated depreciation-Buildings</t>
  </si>
  <si>
    <t>Depreciation-Furniture</t>
  </si>
  <si>
    <t xml:space="preserve">     Accumulated depreciation-Furniture</t>
  </si>
  <si>
    <t xml:space="preserve">     Salaries Payable</t>
  </si>
  <si>
    <t>Salaries accrued to be paid</t>
  </si>
  <si>
    <t>Income Tax Expense</t>
  </si>
  <si>
    <t xml:space="preserve">     Income Tax Payable</t>
  </si>
  <si>
    <t>Record income taxes payable</t>
  </si>
  <si>
    <t>KLM Inc.</t>
  </si>
  <si>
    <t>Adjusted Trial balance - 31.12.20X3</t>
  </si>
  <si>
    <t>Notes receivable</t>
  </si>
  <si>
    <t>Office supplies</t>
  </si>
  <si>
    <t>Accumulated depreciation-Buildings</t>
  </si>
  <si>
    <t>Office furniture</t>
  </si>
  <si>
    <t>Accumulated depreciation-Furniture</t>
  </si>
  <si>
    <t>Short-term loan</t>
  </si>
  <si>
    <t>Salaries payable</t>
  </si>
  <si>
    <t>Income Tax payable</t>
  </si>
  <si>
    <t>Long-term loan</t>
  </si>
  <si>
    <t>Capital stock</t>
  </si>
  <si>
    <t>Sales revenue</t>
  </si>
  <si>
    <t>Rent revenue</t>
  </si>
  <si>
    <t>COGS</t>
  </si>
  <si>
    <t>Repair and maintenance expenses</t>
  </si>
  <si>
    <t>Insurance</t>
  </si>
  <si>
    <t>Depreciation</t>
  </si>
  <si>
    <t>Salaries</t>
  </si>
  <si>
    <t>Income Tax</t>
  </si>
  <si>
    <t xml:space="preserve">KLM, Inc. </t>
  </si>
  <si>
    <t>For the period ended 31/12/X3</t>
  </si>
  <si>
    <t>Sales Revenue</t>
  </si>
  <si>
    <t>- Cost of Sales Sold</t>
  </si>
  <si>
    <t>Gross Profit</t>
  </si>
  <si>
    <t xml:space="preserve">+ Rent Revenue                                                </t>
  </si>
  <si>
    <t>-  Salaries</t>
  </si>
  <si>
    <t>-  Depreciation</t>
  </si>
  <si>
    <t>-  Repair and maintenance expenses</t>
  </si>
  <si>
    <t>-  Supplies expense</t>
  </si>
  <si>
    <t>-  Insurance</t>
  </si>
  <si>
    <t>Operating Profit</t>
  </si>
  <si>
    <t>Income before Taxes</t>
  </si>
  <si>
    <t xml:space="preserve"> (24)</t>
  </si>
  <si>
    <t>Statement of Retained Earnings</t>
  </si>
  <si>
    <t>+ Net Income</t>
  </si>
  <si>
    <t>Retained Earnings, ending balance</t>
  </si>
  <si>
    <t>(Accumulated Depreciation Buildings)</t>
  </si>
  <si>
    <t>(Accumulated Depreciation Furniture)</t>
  </si>
  <si>
    <t>Income tax payable</t>
  </si>
  <si>
    <t>KLM Inc.
Balance Sheet
31.12.20X3</t>
  </si>
  <si>
    <t>Total ASSETS</t>
  </si>
  <si>
    <t xml:space="preserve">Rent Revenue                                                </t>
  </si>
  <si>
    <t xml:space="preserve">          Retained Earnings</t>
  </si>
  <si>
    <t>Closing revenues</t>
  </si>
  <si>
    <t>JOURNAL - CLOSING ENTRIES</t>
  </si>
  <si>
    <t>Retained Earnings</t>
  </si>
  <si>
    <t xml:space="preserve">      Cost of Sales</t>
  </si>
  <si>
    <t xml:space="preserve">      Salaries</t>
  </si>
  <si>
    <t xml:space="preserve">      Depreciation</t>
  </si>
  <si>
    <t xml:space="preserve">      Supplies Expense</t>
  </si>
  <si>
    <t xml:space="preserve">      Repair and maintenance expense</t>
  </si>
  <si>
    <t xml:space="preserve">   </t>
  </si>
  <si>
    <t xml:space="preserve">      Insurance Expense</t>
  </si>
  <si>
    <t xml:space="preserve">      Income Tax Expense</t>
  </si>
  <si>
    <t>Closing expenses</t>
  </si>
  <si>
    <t>Post Closing Trial balance - 31.12.20X3</t>
  </si>
  <si>
    <r>
      <t>Current Assets</t>
    </r>
    <r>
      <rPr>
        <sz val="12"/>
        <color rgb="FF000000"/>
        <rFont val="Calibri"/>
        <family val="2"/>
        <charset val="161"/>
        <scheme val="minor"/>
      </rPr>
      <t xml:space="preserve"> </t>
    </r>
  </si>
  <si>
    <r>
      <t>Current liabilities</t>
    </r>
    <r>
      <rPr>
        <sz val="12"/>
        <color rgb="FF000000"/>
        <rFont val="Calibri"/>
        <family val="2"/>
        <charset val="161"/>
        <scheme val="minor"/>
      </rPr>
      <t xml:space="preserve"> </t>
    </r>
  </si>
  <si>
    <r>
      <t>Non-Current Assets</t>
    </r>
    <r>
      <rPr>
        <sz val="12"/>
        <color rgb="FF000000"/>
        <rFont val="Calibri"/>
        <family val="2"/>
        <charset val="161"/>
        <scheme val="minor"/>
      </rPr>
      <t xml:space="preserve"> </t>
    </r>
  </si>
  <si>
    <r>
      <t>Long-term liabilities</t>
    </r>
    <r>
      <rPr>
        <sz val="12"/>
        <color rgb="FF000000"/>
        <rFont val="Calibri"/>
        <family val="2"/>
        <charset val="161"/>
        <scheme val="minor"/>
      </rPr>
      <t xml:space="preserve"> </t>
    </r>
  </si>
  <si>
    <r>
      <t>SHAREHOLDERS’ EQUITY</t>
    </r>
    <r>
      <rPr>
        <sz val="12"/>
        <color rgb="FF000000"/>
        <rFont val="Calibri"/>
        <family val="2"/>
        <charset val="161"/>
        <scheme val="minor"/>
      </rPr>
      <t xml:space="preserve"> </t>
    </r>
  </si>
  <si>
    <r>
      <t>Total</t>
    </r>
    <r>
      <rPr>
        <sz val="12"/>
        <color rgb="FF000000"/>
        <rFont val="Calibri"/>
        <family val="2"/>
        <charset val="161"/>
        <scheme val="minor"/>
      </rPr>
      <t xml:space="preserve"> </t>
    </r>
    <r>
      <rPr>
        <b/>
        <sz val="12"/>
        <color rgb="FF000000"/>
        <rFont val="Calibri"/>
        <family val="2"/>
        <charset val="161"/>
        <scheme val="minor"/>
      </rPr>
      <t>LIABILITIES &amp; EQUITY</t>
    </r>
  </si>
  <si>
    <t>-  Income Taxes (24%)</t>
  </si>
  <si>
    <t>SAFIRA Plc Statement of changes in equity Month Ended July 31st, 20X2</t>
  </si>
  <si>
    <t>TOTAL EQUITY JULY 31</t>
  </si>
  <si>
    <t xml:space="preserve"> </t>
  </si>
  <si>
    <t>Accumulated Depreciation - Furniture</t>
  </si>
  <si>
    <t>Accumulated depreciation - Equipment</t>
  </si>
  <si>
    <t>Depreciation expense -Equipment</t>
  </si>
  <si>
    <t>Common stock, July 1st</t>
  </si>
  <si>
    <t>TOTAL EQUITY JULY 1st</t>
  </si>
  <si>
    <t>Common stock, July 31st</t>
  </si>
  <si>
    <r>
      <t>Less: Accum. deprec.</t>
    </r>
    <r>
      <rPr>
        <u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- Furniture</t>
    </r>
  </si>
  <si>
    <t>Maintanance and Repairs Expense</t>
  </si>
  <si>
    <t xml:space="preserve">Sales Revenue </t>
  </si>
  <si>
    <t xml:space="preserve">Unearned Revenue </t>
  </si>
  <si>
    <t>-</t>
  </si>
  <si>
    <t>Unearned Revenue</t>
  </si>
  <si>
    <t>Operating Income</t>
  </si>
  <si>
    <t>Income tax Expense</t>
  </si>
  <si>
    <t>Salaries expense</t>
  </si>
  <si>
    <t xml:space="preserve">Utilities expense </t>
  </si>
  <si>
    <t>Depreciation expense—Buildings</t>
  </si>
  <si>
    <t>Depreciation expense—Equipment</t>
  </si>
  <si>
    <t>Cost of sales</t>
  </si>
  <si>
    <t>Recording depreciation</t>
  </si>
  <si>
    <t>Capital Stock, ending balance</t>
  </si>
  <si>
    <t>Total Equity, ending balance</t>
  </si>
  <si>
    <t>Retained Earnings, beginning balance</t>
  </si>
  <si>
    <t>Capital Stock, beginning balance</t>
  </si>
  <si>
    <t>Total Equity, beginning balance</t>
  </si>
  <si>
    <t>Office rent expense</t>
  </si>
  <si>
    <t>Rent receivable</t>
  </si>
  <si>
    <t>Profit of the period</t>
  </si>
  <si>
    <r>
      <t>Depreciation Expense (36,000/(5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charset val="161"/>
        <scheme val="minor"/>
      </rPr>
      <t>12) = 600)</t>
    </r>
  </si>
  <si>
    <r>
      <t>Salary Expense (1,750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charset val="161"/>
        <scheme val="minor"/>
      </rPr>
      <t>2/5 = 700)</t>
    </r>
  </si>
  <si>
    <t>SCE</t>
  </si>
  <si>
    <t>EQUITY BEG</t>
  </si>
  <si>
    <t>+NI</t>
  </si>
  <si>
    <t>EQUITY END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</si>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</sst>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25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u/>
      <sz val="11"/>
      <color theme="1"/>
      <name val="Calibri"/>
      <family val="2"/>
      <charset val="161"/>
      <scheme val="minor"/>
    </font>
    <font>
      <b/>
      <u val="double"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u val="double"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4"/>
      <color theme="1"/>
      <name val="Arial"/>
      <family val="2"/>
      <charset val="161"/>
    </font>
    <font>
      <i/>
      <sz val="14"/>
      <color theme="1"/>
      <name val="Arial"/>
      <family val="2"/>
      <charset val="161"/>
    </font>
    <font>
      <b/>
      <u/>
      <sz val="14"/>
      <color theme="1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color rgb="FF000000"/>
      <name val="Arial"/>
      <family val="2"/>
      <charset val="161"/>
    </font>
    <font>
      <sz val="12"/>
      <name val="Arial"/>
      <family val="2"/>
      <charset val="161"/>
    </font>
    <font>
      <i/>
      <sz val="12"/>
      <color rgb="FF00000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color rgb="FF000000"/>
      <name val="Arial"/>
      <family val="2"/>
      <charset val="161"/>
    </font>
    <font>
      <sz val="16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1"/>
      <name val="Arial"/>
      <family val="2"/>
      <charset val="161"/>
    </font>
    <font>
      <b/>
      <sz val="12"/>
      <color rgb="FF000000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rgb="FF000000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4"/>
      <name val="Arial"/>
      <family val="2"/>
      <charset val="161"/>
    </font>
    <font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1"/>
      <name val="Symbol"/>
      <family val="1"/>
      <charset val="2"/>
    </font>
    <font>
      <sz val="12"/>
      <color theme="1"/>
      <name val="Arial"/>
      <family val="2"/>
      <charset val="161"/>
    </font>
    <font>
      <i/>
      <sz val="12"/>
      <color theme="1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FC"/>
        <bgColor indexed="64"/>
      </patternFill>
    </fill>
    <fill>
      <patternFill patternType="solid">
        <fgColor rgb="FFFFFFF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3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3" fontId="2" fillId="0" borderId="15" xfId="0" applyNumberFormat="1" applyFont="1" applyBorder="1"/>
    <xf numFmtId="3" fontId="2" fillId="0" borderId="0" xfId="0" applyNumberFormat="1" applyFont="1"/>
    <xf numFmtId="3" fontId="2" fillId="0" borderId="9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3" fontId="2" fillId="0" borderId="0" xfId="0" applyNumberFormat="1" applyFont="1" applyFill="1"/>
    <xf numFmtId="3" fontId="3" fillId="0" borderId="9" xfId="0" applyNumberFormat="1" applyFont="1" applyBorder="1"/>
    <xf numFmtId="3" fontId="3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0" fillId="2" borderId="0" xfId="0" applyFill="1"/>
    <xf numFmtId="0" fontId="6" fillId="0" borderId="22" xfId="0" applyFont="1" applyBorder="1"/>
    <xf numFmtId="3" fontId="6" fillId="0" borderId="22" xfId="0" applyNumberFormat="1" applyFont="1" applyBorder="1"/>
    <xf numFmtId="3" fontId="7" fillId="0" borderId="0" xfId="0" applyNumberFormat="1" applyFont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1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20" xfId="1" applyNumberFormat="1" applyFont="1" applyBorder="1" applyAlignment="1">
      <alignment horizontal="center" vertical="center"/>
    </xf>
    <xf numFmtId="164" fontId="0" fillId="0" borderId="20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164" fontId="0" fillId="0" borderId="20" xfId="0" applyNumberForma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9" fillId="0" borderId="20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31" xfId="0" applyNumberFormat="1" applyBorder="1" applyAlignment="1">
      <alignment horizontal="right" vertical="center" wrapText="1"/>
    </xf>
    <xf numFmtId="164" fontId="15" fillId="0" borderId="31" xfId="0" applyNumberFormat="1" applyFont="1" applyBorder="1" applyAlignment="1">
      <alignment horizontal="right" vertical="center" wrapText="1"/>
    </xf>
    <xf numFmtId="0" fontId="0" fillId="0" borderId="31" xfId="0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31" xfId="0" applyFont="1" applyBorder="1" applyAlignment="1">
      <alignment horizontal="right" vertical="center" wrapText="1"/>
    </xf>
    <xf numFmtId="0" fontId="15" fillId="0" borderId="31" xfId="0" applyFont="1" applyBorder="1" applyAlignment="1">
      <alignment horizontal="right" vertical="center" wrapText="1"/>
    </xf>
    <xf numFmtId="164" fontId="14" fillId="0" borderId="31" xfId="0" applyNumberFormat="1" applyFont="1" applyBorder="1" applyAlignment="1">
      <alignment horizontal="right" vertical="center" wrapText="1"/>
    </xf>
    <xf numFmtId="164" fontId="9" fillId="0" borderId="31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164" fontId="18" fillId="0" borderId="0" xfId="1" applyNumberFormat="1" applyFont="1" applyAlignment="1">
      <alignment horizontal="right" vertical="center" wrapText="1"/>
    </xf>
    <xf numFmtId="0" fontId="0" fillId="0" borderId="0" xfId="0" applyAlignment="1">
      <alignment vertical="top"/>
    </xf>
    <xf numFmtId="164" fontId="19" fillId="0" borderId="0" xfId="0" applyNumberFormat="1" applyFont="1"/>
    <xf numFmtId="0" fontId="20" fillId="0" borderId="0" xfId="0" applyFont="1" applyAlignment="1">
      <alignment vertical="center" wrapText="1"/>
    </xf>
    <xf numFmtId="164" fontId="0" fillId="0" borderId="0" xfId="0" applyNumberFormat="1"/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9" fillId="0" borderId="0" xfId="0" applyFont="1"/>
    <xf numFmtId="164" fontId="18" fillId="0" borderId="0" xfId="1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13" fillId="0" borderId="0" xfId="0" applyFont="1"/>
    <xf numFmtId="164" fontId="22" fillId="0" borderId="0" xfId="1" applyNumberFormat="1" applyFont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164" fontId="21" fillId="0" borderId="0" xfId="1" applyNumberFormat="1" applyFont="1" applyAlignment="1">
      <alignment horizontal="center" vertical="top" wrapText="1"/>
    </xf>
    <xf numFmtId="0" fontId="25" fillId="0" borderId="39" xfId="0" applyFont="1" applyFill="1" applyBorder="1" applyAlignment="1">
      <alignment horizontal="justify" vertical="center" wrapText="1"/>
    </xf>
    <xf numFmtId="3" fontId="25" fillId="0" borderId="36" xfId="0" applyNumberFormat="1" applyFont="1" applyFill="1" applyBorder="1" applyAlignment="1">
      <alignment horizontal="right" vertical="center" wrapText="1"/>
    </xf>
    <xf numFmtId="0" fontId="25" fillId="0" borderId="37" xfId="0" applyFont="1" applyFill="1" applyBorder="1" applyAlignment="1">
      <alignment horizontal="justify" vertical="center" wrapText="1"/>
    </xf>
    <xf numFmtId="3" fontId="25" fillId="0" borderId="37" xfId="0" applyNumberFormat="1" applyFont="1" applyFill="1" applyBorder="1" applyAlignment="1">
      <alignment horizontal="right" vertical="center" wrapText="1"/>
    </xf>
    <xf numFmtId="0" fontId="25" fillId="0" borderId="36" xfId="0" applyFont="1" applyFill="1" applyBorder="1" applyAlignment="1">
      <alignment horizontal="right" vertical="center" wrapText="1"/>
    </xf>
    <xf numFmtId="0" fontId="24" fillId="0" borderId="39" xfId="0" applyFont="1" applyFill="1" applyBorder="1" applyAlignment="1">
      <alignment horizontal="justify" vertical="center" wrapText="1"/>
    </xf>
    <xf numFmtId="3" fontId="24" fillId="0" borderId="36" xfId="0" applyNumberFormat="1" applyFont="1" applyFill="1" applyBorder="1" applyAlignment="1">
      <alignment horizontal="right" vertical="center" wrapText="1"/>
    </xf>
    <xf numFmtId="0" fontId="24" fillId="0" borderId="37" xfId="0" applyFont="1" applyFill="1" applyBorder="1" applyAlignment="1">
      <alignment horizontal="justify" vertical="center" wrapText="1"/>
    </xf>
    <xf numFmtId="3" fontId="24" fillId="0" borderId="37" xfId="0" applyNumberFormat="1" applyFont="1" applyFill="1" applyBorder="1" applyAlignment="1">
      <alignment horizontal="right" vertical="center" wrapText="1"/>
    </xf>
    <xf numFmtId="0" fontId="26" fillId="0" borderId="46" xfId="0" applyFont="1" applyFill="1" applyBorder="1" applyAlignment="1">
      <alignment horizontal="left" vertical="center" wrapText="1" readingOrder="1"/>
    </xf>
    <xf numFmtId="3" fontId="26" fillId="0" borderId="46" xfId="0" applyNumberFormat="1" applyFont="1" applyFill="1" applyBorder="1" applyAlignment="1">
      <alignment horizontal="right" vertical="center" wrapText="1" readingOrder="1"/>
    </xf>
    <xf numFmtId="0" fontId="27" fillId="0" borderId="46" xfId="0" applyFont="1" applyFill="1" applyBorder="1" applyAlignment="1">
      <alignment horizontal="right" vertical="top" wrapText="1"/>
    </xf>
    <xf numFmtId="0" fontId="27" fillId="0" borderId="46" xfId="0" applyFont="1" applyFill="1" applyBorder="1" applyAlignment="1">
      <alignment vertical="top" wrapText="1"/>
    </xf>
    <xf numFmtId="0" fontId="28" fillId="0" borderId="46" xfId="0" applyFont="1" applyFill="1" applyBorder="1" applyAlignment="1">
      <alignment horizontal="left" vertical="center" wrapText="1" readingOrder="1"/>
    </xf>
    <xf numFmtId="0" fontId="29" fillId="0" borderId="0" xfId="0" applyFont="1" applyFill="1"/>
    <xf numFmtId="0" fontId="26" fillId="0" borderId="46" xfId="0" applyFont="1" applyFill="1" applyBorder="1" applyAlignment="1">
      <alignment horizontal="right" vertical="center" wrapText="1" readingOrder="1"/>
    </xf>
    <xf numFmtId="0" fontId="26" fillId="0" borderId="46" xfId="0" applyFont="1" applyFill="1" applyBorder="1" applyAlignment="1">
      <alignment vertical="center" wrapText="1" readingOrder="1"/>
    </xf>
    <xf numFmtId="0" fontId="29" fillId="0" borderId="0" xfId="0" applyFont="1" applyFill="1" applyAlignment="1">
      <alignment horizontal="right"/>
    </xf>
    <xf numFmtId="3" fontId="35" fillId="3" borderId="46" xfId="0" applyNumberFormat="1" applyFont="1" applyFill="1" applyBorder="1" applyAlignment="1">
      <alignment horizontal="right" vertical="center" wrapText="1" readingOrder="1"/>
    </xf>
    <xf numFmtId="0" fontId="27" fillId="3" borderId="46" xfId="0" applyFont="1" applyFill="1" applyBorder="1" applyAlignment="1">
      <alignment horizontal="right" vertical="top" wrapText="1"/>
    </xf>
    <xf numFmtId="0" fontId="27" fillId="4" borderId="46" xfId="0" applyFont="1" applyFill="1" applyBorder="1" applyAlignment="1">
      <alignment horizontal="right" vertical="top" wrapText="1"/>
    </xf>
    <xf numFmtId="0" fontId="35" fillId="4" borderId="46" xfId="0" applyFont="1" applyFill="1" applyBorder="1" applyAlignment="1">
      <alignment horizontal="right" vertical="center" wrapText="1" readingOrder="1"/>
    </xf>
    <xf numFmtId="0" fontId="27" fillId="3" borderId="46" xfId="0" applyFont="1" applyFill="1" applyBorder="1" applyAlignment="1">
      <alignment vertical="top" wrapText="1"/>
    </xf>
    <xf numFmtId="0" fontId="27" fillId="4" borderId="46" xfId="0" applyFont="1" applyFill="1" applyBorder="1" applyAlignment="1">
      <alignment vertical="top" wrapText="1"/>
    </xf>
    <xf numFmtId="0" fontId="35" fillId="3" borderId="46" xfId="0" applyFont="1" applyFill="1" applyBorder="1" applyAlignment="1">
      <alignment horizontal="right" vertical="center" wrapText="1" readingOrder="1"/>
    </xf>
    <xf numFmtId="0" fontId="35" fillId="3" borderId="46" xfId="0" applyFont="1" applyFill="1" applyBorder="1" applyAlignment="1">
      <alignment horizontal="left" vertical="center" wrapText="1" readingOrder="1"/>
    </xf>
    <xf numFmtId="0" fontId="35" fillId="4" borderId="46" xfId="0" applyFont="1" applyFill="1" applyBorder="1" applyAlignment="1">
      <alignment horizontal="left" vertical="center" wrapText="1" readingOrder="1"/>
    </xf>
    <xf numFmtId="0" fontId="35" fillId="0" borderId="46" xfId="0" applyFont="1" applyFill="1" applyBorder="1" applyAlignment="1">
      <alignment horizontal="left" vertical="center" wrapText="1" readingOrder="1"/>
    </xf>
    <xf numFmtId="3" fontId="35" fillId="0" borderId="46" xfId="0" applyNumberFormat="1" applyFont="1" applyFill="1" applyBorder="1" applyAlignment="1">
      <alignment horizontal="right" vertical="center" wrapText="1" readingOrder="1"/>
    </xf>
    <xf numFmtId="0" fontId="26" fillId="3" borderId="46" xfId="0" applyFont="1" applyFill="1" applyBorder="1" applyAlignment="1">
      <alignment horizontal="justify" vertical="center" wrapText="1" readingOrder="1"/>
    </xf>
    <xf numFmtId="3" fontId="26" fillId="3" borderId="46" xfId="0" applyNumberFormat="1" applyFont="1" applyFill="1" applyBorder="1" applyAlignment="1">
      <alignment horizontal="right" vertical="center" wrapText="1" readingOrder="1"/>
    </xf>
    <xf numFmtId="0" fontId="26" fillId="4" borderId="46" xfId="0" applyFont="1" applyFill="1" applyBorder="1" applyAlignment="1">
      <alignment horizontal="justify" vertical="center" wrapText="1" readingOrder="1"/>
    </xf>
    <xf numFmtId="3" fontId="26" fillId="4" borderId="46" xfId="0" applyNumberFormat="1" applyFont="1" applyFill="1" applyBorder="1" applyAlignment="1">
      <alignment horizontal="right" vertical="center" wrapText="1" readingOrder="1"/>
    </xf>
    <xf numFmtId="0" fontId="26" fillId="4" borderId="46" xfId="0" applyFont="1" applyFill="1" applyBorder="1" applyAlignment="1">
      <alignment horizontal="right" vertical="center" wrapText="1" readingOrder="1"/>
    </xf>
    <xf numFmtId="0" fontId="26" fillId="3" borderId="46" xfId="0" applyFont="1" applyFill="1" applyBorder="1" applyAlignment="1">
      <alignment horizontal="right" vertical="center" wrapText="1" readingOrder="1"/>
    </xf>
    <xf numFmtId="0" fontId="26" fillId="3" borderId="46" xfId="0" applyFont="1" applyFill="1" applyBorder="1" applyAlignment="1">
      <alignment horizontal="left" vertical="center" wrapText="1" readingOrder="1"/>
    </xf>
    <xf numFmtId="0" fontId="26" fillId="4" borderId="46" xfId="0" applyFont="1" applyFill="1" applyBorder="1" applyAlignment="1">
      <alignment horizontal="left" vertical="center" wrapText="1" readingOrder="1"/>
    </xf>
    <xf numFmtId="3" fontId="26" fillId="3" borderId="46" xfId="0" applyNumberFormat="1" applyFont="1" applyFill="1" applyBorder="1" applyAlignment="1">
      <alignment horizontal="left" vertical="center" wrapText="1" readingOrder="1"/>
    </xf>
    <xf numFmtId="3" fontId="26" fillId="4" borderId="46" xfId="0" applyNumberFormat="1" applyFont="1" applyFill="1" applyBorder="1" applyAlignment="1">
      <alignment horizontal="left" vertical="center" wrapText="1" readingOrder="1"/>
    </xf>
    <xf numFmtId="0" fontId="36" fillId="0" borderId="46" xfId="0" applyFont="1" applyFill="1" applyBorder="1" applyAlignment="1">
      <alignment horizontal="left" vertical="center" wrapText="1" readingOrder="1"/>
    </xf>
    <xf numFmtId="0" fontId="36" fillId="0" borderId="46" xfId="0" applyFont="1" applyFill="1" applyBorder="1" applyAlignment="1">
      <alignment horizontal="right" vertical="center" wrapText="1" readingOrder="1"/>
    </xf>
    <xf numFmtId="3" fontId="36" fillId="0" borderId="46" xfId="0" applyNumberFormat="1" applyFont="1" applyFill="1" applyBorder="1" applyAlignment="1">
      <alignment horizontal="right" vertical="center" wrapText="1" readingOrder="1"/>
    </xf>
    <xf numFmtId="0" fontId="38" fillId="0" borderId="39" xfId="0" applyFont="1" applyFill="1" applyBorder="1" applyAlignment="1">
      <alignment horizontal="justify" vertical="center" wrapText="1"/>
    </xf>
    <xf numFmtId="3" fontId="38" fillId="0" borderId="36" xfId="0" applyNumberFormat="1" applyFont="1" applyFill="1" applyBorder="1" applyAlignment="1">
      <alignment horizontal="right" vertical="center" wrapText="1"/>
    </xf>
    <xf numFmtId="0" fontId="38" fillId="0" borderId="37" xfId="0" applyFont="1" applyFill="1" applyBorder="1" applyAlignment="1">
      <alignment horizontal="justify" vertical="center" wrapText="1"/>
    </xf>
    <xf numFmtId="3" fontId="38" fillId="0" borderId="37" xfId="0" applyNumberFormat="1" applyFont="1" applyFill="1" applyBorder="1" applyAlignment="1">
      <alignment horizontal="right" vertical="center" wrapText="1"/>
    </xf>
    <xf numFmtId="0" fontId="38" fillId="0" borderId="36" xfId="0" applyFont="1" applyFill="1" applyBorder="1" applyAlignment="1">
      <alignment horizontal="right" vertical="center" wrapText="1"/>
    </xf>
    <xf numFmtId="0" fontId="38" fillId="0" borderId="38" xfId="0" applyFont="1" applyFill="1" applyBorder="1" applyAlignment="1">
      <alignment horizontal="justify" vertical="center" wrapText="1"/>
    </xf>
    <xf numFmtId="0" fontId="38" fillId="0" borderId="39" xfId="0" quotePrefix="1" applyFont="1" applyFill="1" applyBorder="1" applyAlignment="1">
      <alignment horizontal="justify" vertical="center" wrapText="1"/>
    </xf>
    <xf numFmtId="0" fontId="37" fillId="0" borderId="39" xfId="0" applyFont="1" applyFill="1" applyBorder="1" applyAlignment="1">
      <alignment horizontal="justify" vertical="center" wrapText="1"/>
    </xf>
    <xf numFmtId="3" fontId="37" fillId="0" borderId="36" xfId="0" applyNumberFormat="1" applyFont="1" applyFill="1" applyBorder="1" applyAlignment="1">
      <alignment horizontal="right" vertical="center" wrapText="1"/>
    </xf>
    <xf numFmtId="0" fontId="37" fillId="0" borderId="37" xfId="0" applyFont="1" applyFill="1" applyBorder="1" applyAlignment="1">
      <alignment horizontal="justify" vertical="center" wrapText="1"/>
    </xf>
    <xf numFmtId="3" fontId="37" fillId="0" borderId="37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9" fillId="0" borderId="0" xfId="0" applyFont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readingOrder="1"/>
    </xf>
    <xf numFmtId="0" fontId="40" fillId="0" borderId="0" xfId="0" applyFont="1" applyFill="1"/>
    <xf numFmtId="0" fontId="26" fillId="4" borderId="46" xfId="0" quotePrefix="1" applyFont="1" applyFill="1" applyBorder="1" applyAlignment="1">
      <alignment horizontal="left" vertical="center" wrapText="1" readingOrder="1"/>
    </xf>
    <xf numFmtId="0" fontId="26" fillId="8" borderId="46" xfId="0" applyFont="1" applyFill="1" applyBorder="1" applyAlignment="1">
      <alignment horizontal="left" vertical="center" wrapText="1" readingOrder="1"/>
    </xf>
    <xf numFmtId="0" fontId="27" fillId="8" borderId="46" xfId="0" applyFont="1" applyFill="1" applyBorder="1" applyAlignment="1">
      <alignment horizontal="right" vertical="top" wrapText="1"/>
    </xf>
    <xf numFmtId="3" fontId="26" fillId="8" borderId="46" xfId="0" applyNumberFormat="1" applyFont="1" applyFill="1" applyBorder="1" applyAlignment="1">
      <alignment horizontal="right" vertical="center" wrapText="1" readingOrder="1"/>
    </xf>
    <xf numFmtId="0" fontId="0" fillId="8" borderId="0" xfId="0" applyFill="1"/>
    <xf numFmtId="0" fontId="26" fillId="8" borderId="46" xfId="0" applyFont="1" applyFill="1" applyBorder="1" applyAlignment="1">
      <alignment horizontal="right" vertical="center" wrapText="1" readingOrder="1"/>
    </xf>
    <xf numFmtId="164" fontId="0" fillId="0" borderId="0" xfId="0" applyNumberFormat="1" applyBorder="1" applyAlignment="1">
      <alignment horizontal="center" vertical="center" wrapText="1"/>
    </xf>
    <xf numFmtId="0" fontId="30" fillId="5" borderId="38" xfId="0" applyFont="1" applyFill="1" applyBorder="1" applyAlignment="1">
      <alignment horizont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6" xfId="0" applyFont="1" applyBorder="1" applyAlignment="1">
      <alignment horizontal="justify" vertical="center" wrapText="1"/>
    </xf>
    <xf numFmtId="0" fontId="41" fillId="0" borderId="0" xfId="0" applyFont="1"/>
    <xf numFmtId="0" fontId="0" fillId="0" borderId="0" xfId="0" quotePrefix="1"/>
    <xf numFmtId="0" fontId="0" fillId="0" borderId="53" xfId="0" applyBorder="1" applyAlignment="1">
      <alignment vertical="center"/>
    </xf>
    <xf numFmtId="164" fontId="9" fillId="0" borderId="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4" fontId="9" fillId="0" borderId="0" xfId="0" applyNumberFormat="1" applyFont="1"/>
    <xf numFmtId="164" fontId="30" fillId="0" borderId="0" xfId="0" applyNumberFormat="1" applyFont="1"/>
    <xf numFmtId="164" fontId="20" fillId="0" borderId="0" xfId="1" applyNumberFormat="1" applyFont="1" applyAlignment="1">
      <alignment horizontal="right" vertical="top" wrapText="1"/>
    </xf>
    <xf numFmtId="0" fontId="42" fillId="0" borderId="22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19" fillId="0" borderId="0" xfId="0" applyFont="1"/>
    <xf numFmtId="0" fontId="42" fillId="0" borderId="0" xfId="0" applyFont="1"/>
    <xf numFmtId="0" fontId="19" fillId="0" borderId="0" xfId="0" applyFont="1" applyAlignment="1">
      <alignment vertical="top"/>
    </xf>
    <xf numFmtId="164" fontId="18" fillId="0" borderId="22" xfId="1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64" fontId="26" fillId="3" borderId="46" xfId="1" applyNumberFormat="1" applyFont="1" applyFill="1" applyBorder="1" applyAlignment="1">
      <alignment horizontal="left" vertical="center" wrapText="1" readingOrder="1"/>
    </xf>
    <xf numFmtId="164" fontId="35" fillId="3" borderId="46" xfId="1" applyNumberFormat="1" applyFont="1" applyFill="1" applyBorder="1" applyAlignment="1">
      <alignment horizontal="left" vertical="center" wrapText="1" readingOrder="1"/>
    </xf>
    <xf numFmtId="0" fontId="38" fillId="0" borderId="35" xfId="0" applyFont="1" applyFill="1" applyBorder="1" applyAlignment="1">
      <alignment horizontal="justify" vertical="center" wrapText="1"/>
    </xf>
    <xf numFmtId="3" fontId="38" fillId="0" borderId="36" xfId="0" applyNumberFormat="1" applyFont="1" applyFill="1" applyBorder="1" applyAlignment="1">
      <alignment horizontal="left" vertical="center" wrapText="1"/>
    </xf>
    <xf numFmtId="0" fontId="36" fillId="0" borderId="8" xfId="0" applyFont="1" applyBorder="1" applyAlignment="1">
      <alignment horizontal="justify" vertical="center" wrapText="1"/>
    </xf>
    <xf numFmtId="0" fontId="36" fillId="0" borderId="9" xfId="0" applyFont="1" applyBorder="1" applyAlignment="1">
      <alignment horizontal="justify" vertical="center" wrapText="1"/>
    </xf>
    <xf numFmtId="0" fontId="36" fillId="0" borderId="11" xfId="0" applyFont="1" applyBorder="1" applyAlignment="1">
      <alignment horizontal="right" vertical="center" wrapText="1"/>
    </xf>
    <xf numFmtId="0" fontId="36" fillId="0" borderId="12" xfId="0" applyFont="1" applyBorder="1" applyAlignment="1">
      <alignment horizontal="justify" vertical="center" wrapText="1"/>
    </xf>
    <xf numFmtId="0" fontId="36" fillId="0" borderId="11" xfId="0" applyFont="1" applyBorder="1" applyAlignment="1">
      <alignment horizontal="justify" vertical="center" wrapText="1"/>
    </xf>
    <xf numFmtId="0" fontId="36" fillId="0" borderId="8" xfId="0" applyFont="1" applyBorder="1" applyAlignment="1">
      <alignment horizontal="right" vertical="center" wrapText="1"/>
    </xf>
    <xf numFmtId="0" fontId="36" fillId="0" borderId="14" xfId="0" applyFont="1" applyBorder="1" applyAlignment="1">
      <alignment horizontal="justify" vertical="center" wrapText="1"/>
    </xf>
    <xf numFmtId="0" fontId="36" fillId="0" borderId="15" xfId="0" applyFont="1" applyBorder="1" applyAlignment="1">
      <alignment horizontal="justify" vertical="center" wrapText="1"/>
    </xf>
    <xf numFmtId="0" fontId="36" fillId="0" borderId="19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6" fillId="0" borderId="17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9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0" fontId="23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/>
    </xf>
    <xf numFmtId="0" fontId="37" fillId="0" borderId="43" xfId="0" applyFont="1" applyFill="1" applyBorder="1" applyAlignment="1">
      <alignment vertical="center" wrapText="1"/>
    </xf>
    <xf numFmtId="0" fontId="37" fillId="0" borderId="44" xfId="0" applyFont="1" applyFill="1" applyBorder="1" applyAlignment="1">
      <alignment vertical="center" wrapText="1"/>
    </xf>
    <xf numFmtId="0" fontId="24" fillId="0" borderId="40" xfId="0" applyFont="1" applyFill="1" applyBorder="1" applyAlignment="1">
      <alignment horizontal="justify" vertical="center" wrapText="1"/>
    </xf>
    <xf numFmtId="0" fontId="24" fillId="0" borderId="34" xfId="0" applyFont="1" applyFill="1" applyBorder="1" applyAlignment="1">
      <alignment horizontal="justify" vertical="center" wrapText="1"/>
    </xf>
    <xf numFmtId="0" fontId="37" fillId="0" borderId="41" xfId="0" applyFont="1" applyFill="1" applyBorder="1" applyAlignment="1">
      <alignment horizontal="justify" vertical="center" wrapText="1"/>
    </xf>
    <xf numFmtId="0" fontId="37" fillId="0" borderId="42" xfId="0" applyFont="1" applyFill="1" applyBorder="1" applyAlignment="1">
      <alignment horizontal="justify" vertical="center" wrapText="1"/>
    </xf>
    <xf numFmtId="0" fontId="37" fillId="0" borderId="43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1" xfId="0" applyFont="1" applyFill="1" applyBorder="1" applyAlignment="1">
      <alignment vertical="center" wrapText="1"/>
    </xf>
    <xf numFmtId="0" fontId="37" fillId="0" borderId="42" xfId="0" applyFont="1" applyFill="1" applyBorder="1" applyAlignment="1">
      <alignment vertical="center" wrapText="1"/>
    </xf>
    <xf numFmtId="0" fontId="9" fillId="0" borderId="45" xfId="0" applyFont="1" applyBorder="1" applyAlignment="1">
      <alignment horizontal="center" wrapText="1"/>
    </xf>
    <xf numFmtId="0" fontId="31" fillId="5" borderId="47" xfId="0" applyFont="1" applyFill="1" applyBorder="1" applyAlignment="1">
      <alignment horizontal="center" vertical="center" wrapText="1" readingOrder="1"/>
    </xf>
    <xf numFmtId="0" fontId="31" fillId="5" borderId="48" xfId="0" applyFont="1" applyFill="1" applyBorder="1" applyAlignment="1">
      <alignment horizontal="center" vertical="center" wrapText="1" readingOrder="1"/>
    </xf>
    <xf numFmtId="0" fontId="31" fillId="5" borderId="49" xfId="0" applyFont="1" applyFill="1" applyBorder="1" applyAlignment="1">
      <alignment horizontal="center" vertical="center" wrapText="1" readingOrder="1"/>
    </xf>
    <xf numFmtId="0" fontId="31" fillId="5" borderId="35" xfId="0" applyFont="1" applyFill="1" applyBorder="1" applyAlignment="1">
      <alignment horizontal="center" vertical="center" wrapText="1" readingOrder="1"/>
    </xf>
    <xf numFmtId="0" fontId="31" fillId="5" borderId="38" xfId="0" applyFont="1" applyFill="1" applyBorder="1" applyAlignment="1">
      <alignment horizontal="center" vertical="center" wrapText="1" readingOrder="1"/>
    </xf>
    <xf numFmtId="0" fontId="31" fillId="5" borderId="37" xfId="0" applyFont="1" applyFill="1" applyBorder="1" applyAlignment="1">
      <alignment horizontal="center" vertical="center" wrapText="1" readingOrder="1"/>
    </xf>
    <xf numFmtId="0" fontId="30" fillId="5" borderId="38" xfId="0" applyFont="1" applyFill="1" applyBorder="1" applyAlignment="1">
      <alignment horizontal="center" wrapText="1"/>
    </xf>
    <xf numFmtId="0" fontId="31" fillId="7" borderId="47" xfId="0" applyFont="1" applyFill="1" applyBorder="1" applyAlignment="1">
      <alignment horizontal="center" vertical="center" wrapText="1" readingOrder="1"/>
    </xf>
    <xf numFmtId="0" fontId="31" fillId="7" borderId="49" xfId="0" applyFont="1" applyFill="1" applyBorder="1" applyAlignment="1">
      <alignment horizontal="center" vertical="center" wrapText="1" readingOrder="1"/>
    </xf>
    <xf numFmtId="0" fontId="33" fillId="7" borderId="47" xfId="0" applyFont="1" applyFill="1" applyBorder="1" applyAlignment="1">
      <alignment horizontal="center" vertical="center" wrapText="1" readingOrder="1"/>
    </xf>
    <xf numFmtId="0" fontId="33" fillId="7" borderId="48" xfId="0" applyFont="1" applyFill="1" applyBorder="1" applyAlignment="1">
      <alignment horizontal="center" vertical="center" wrapText="1" readingOrder="1"/>
    </xf>
    <xf numFmtId="0" fontId="33" fillId="7" borderId="49" xfId="0" applyFont="1" applyFill="1" applyBorder="1" applyAlignment="1">
      <alignment horizontal="center" vertical="center" wrapText="1" readingOrder="1"/>
    </xf>
    <xf numFmtId="0" fontId="34" fillId="7" borderId="35" xfId="0" applyFont="1" applyFill="1" applyBorder="1" applyAlignment="1">
      <alignment horizontal="center" vertical="center" wrapText="1" readingOrder="1"/>
    </xf>
    <xf numFmtId="0" fontId="34" fillId="7" borderId="38" xfId="0" applyFont="1" applyFill="1" applyBorder="1" applyAlignment="1">
      <alignment horizontal="center" vertical="center" wrapText="1" readingOrder="1"/>
    </xf>
    <xf numFmtId="0" fontId="34" fillId="7" borderId="37" xfId="0" applyFont="1" applyFill="1" applyBorder="1" applyAlignment="1">
      <alignment horizontal="center" vertical="center" wrapText="1" readingOrder="1"/>
    </xf>
    <xf numFmtId="0" fontId="32" fillId="7" borderId="50" xfId="0" applyFont="1" applyFill="1" applyBorder="1" applyAlignment="1">
      <alignment horizontal="center" vertical="center" wrapText="1" readingOrder="1"/>
    </xf>
    <xf numFmtId="0" fontId="32" fillId="7" borderId="51" xfId="0" applyFont="1" applyFill="1" applyBorder="1" applyAlignment="1">
      <alignment horizontal="center" vertical="center" wrapText="1" readingOrder="1"/>
    </xf>
    <xf numFmtId="0" fontId="24" fillId="0" borderId="32" xfId="0" applyFont="1" applyFill="1" applyBorder="1" applyAlignment="1">
      <alignment horizontal="justify" vertical="center" wrapText="1"/>
    </xf>
    <xf numFmtId="0" fontId="24" fillId="0" borderId="33" xfId="0" applyFont="1" applyFill="1" applyBorder="1" applyAlignment="1">
      <alignment horizontal="justify" vertical="center" wrapText="1"/>
    </xf>
    <xf numFmtId="0" fontId="24" fillId="0" borderId="41" xfId="0" applyFont="1" applyFill="1" applyBorder="1" applyAlignment="1">
      <alignment horizontal="justify" vertical="center" wrapText="1"/>
    </xf>
    <xf numFmtId="0" fontId="24" fillId="0" borderId="42" xfId="0" applyFont="1" applyFill="1" applyBorder="1" applyAlignment="1">
      <alignment horizontal="justify" vertical="center" wrapText="1"/>
    </xf>
    <xf numFmtId="0" fontId="24" fillId="0" borderId="43" xfId="0" applyFont="1" applyFill="1" applyBorder="1" applyAlignment="1">
      <alignment horizontal="justify" vertical="center" wrapText="1"/>
    </xf>
    <xf numFmtId="0" fontId="24" fillId="0" borderId="44" xfId="0" applyFont="1" applyFill="1" applyBorder="1" applyAlignment="1">
      <alignment horizontal="justify" vertical="center" wrapText="1"/>
    </xf>
    <xf numFmtId="0" fontId="24" fillId="0" borderId="43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vertical="center" wrapText="1"/>
    </xf>
    <xf numFmtId="0" fontId="24" fillId="0" borderId="41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vertical="center" wrapText="1"/>
    </xf>
    <xf numFmtId="0" fontId="32" fillId="7" borderId="35" xfId="0" applyFont="1" applyFill="1" applyBorder="1" applyAlignment="1">
      <alignment horizontal="center" vertical="center" wrapText="1" readingOrder="1"/>
    </xf>
    <xf numFmtId="0" fontId="32" fillId="7" borderId="37" xfId="0" applyFont="1" applyFill="1" applyBorder="1" applyAlignment="1">
      <alignment horizontal="center" vertical="center" wrapText="1" readingOrder="1"/>
    </xf>
    <xf numFmtId="0" fontId="31" fillId="6" borderId="47" xfId="0" applyFont="1" applyFill="1" applyBorder="1" applyAlignment="1">
      <alignment horizontal="center" vertical="center" wrapText="1" readingOrder="1"/>
    </xf>
    <xf numFmtId="0" fontId="31" fillId="6" borderId="49" xfId="0" applyFont="1" applyFill="1" applyBorder="1" applyAlignment="1">
      <alignment horizontal="center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2" fillId="6" borderId="51" xfId="0" applyFont="1" applyFill="1" applyBorder="1" applyAlignment="1">
      <alignment horizontal="center" vertical="center" wrapText="1" readingOrder="1"/>
    </xf>
    <xf numFmtId="0" fontId="32" fillId="6" borderId="35" xfId="0" applyFont="1" applyFill="1" applyBorder="1" applyAlignment="1">
      <alignment horizontal="center" vertical="center" wrapText="1" readingOrder="1"/>
    </xf>
    <xf numFmtId="0" fontId="32" fillId="6" borderId="37" xfId="0" applyFont="1" applyFill="1" applyBorder="1" applyAlignment="1">
      <alignment horizontal="center" vertical="center" wrapText="1" readingOrder="1"/>
    </xf>
    <xf numFmtId="0" fontId="33" fillId="6" borderId="50" xfId="0" applyFont="1" applyFill="1" applyBorder="1" applyAlignment="1">
      <alignment horizontal="center" vertical="center" wrapText="1" readingOrder="1"/>
    </xf>
    <xf numFmtId="0" fontId="33" fillId="6" borderId="0" xfId="0" applyFont="1" applyFill="1" applyBorder="1" applyAlignment="1">
      <alignment horizontal="center" vertical="center" wrapText="1" readingOrder="1"/>
    </xf>
    <xf numFmtId="0" fontId="33" fillId="6" borderId="52" xfId="0" applyFont="1" applyFill="1" applyBorder="1" applyAlignment="1">
      <alignment horizontal="center" vertical="center" wrapText="1" readingOrder="1"/>
    </xf>
    <xf numFmtId="0" fontId="33" fillId="6" borderId="45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/>
    <xf numFmtId="164" fontId="0" fillId="0" borderId="0" xfId="1" applyNumberFormat="1" applyFont="1"/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0" fontId="44" fillId="0" borderId="46" xfId="0" applyFont="1" applyFill="1" applyBorder="1" applyAlignment="1">
      <alignment horizontal="left" vertical="center" wrapText="1" readingOrder="1"/>
    </xf>
    <xf numFmtId="3" fontId="44" fillId="0" borderId="46" xfId="0" applyNumberFormat="1" applyFont="1" applyFill="1" applyBorder="1" applyAlignment="1">
      <alignment horizontal="right" vertical="center" wrapText="1" readingOrder="1"/>
    </xf>
    <xf numFmtId="0" fontId="44" fillId="0" borderId="46" xfId="0" applyFont="1" applyFill="1" applyBorder="1" applyAlignment="1">
      <alignment horizontal="right" vertical="top" wrapText="1"/>
    </xf>
    <xf numFmtId="0" fontId="44" fillId="0" borderId="46" xfId="0" applyFont="1" applyFill="1" applyBorder="1" applyAlignment="1">
      <alignment horizontal="right" vertical="center" wrapText="1" readingOrder="1"/>
    </xf>
    <xf numFmtId="0" fontId="45" fillId="0" borderId="46" xfId="0" applyFont="1" applyFill="1" applyBorder="1" applyAlignment="1">
      <alignment horizontal="left" vertical="center" wrapText="1" readingOrder="1"/>
    </xf>
    <xf numFmtId="0" fontId="44" fillId="0" borderId="46" xfId="0" applyFont="1" applyFill="1" applyBorder="1" applyAlignment="1">
      <alignment vertical="center" wrapText="1" readingOrder="1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09B9-3ADC-4C1E-8DF7-10ED37CA9757}">
  <dimension ref="A1:T35"/>
  <sheetViews>
    <sheetView topLeftCell="O14" zoomScale="90" zoomScaleNormal="90" workbookViewId="0">
      <selection activeCell="P20" sqref="P20"/>
    </sheetView>
  </sheetViews>
  <sheetFormatPr defaultRowHeight="30" customHeight="1" x14ac:dyDescent="0.35"/>
  <cols>
    <col min="1" max="1" width="6.08984375" customWidth="1"/>
    <col min="2" max="2" width="8.54296875" bestFit="1" customWidth="1"/>
    <col min="3" max="3" width="31.54296875" style="150" customWidth="1"/>
    <col min="4" max="4" width="12.453125" style="150" customWidth="1"/>
    <col min="5" max="5" width="13.26953125" style="150" customWidth="1"/>
    <col min="6" max="6" width="5.6328125" style="23" customWidth="1"/>
    <col min="7" max="7" width="16.26953125" customWidth="1"/>
    <col min="8" max="8" width="14.453125" customWidth="1"/>
    <col min="15" max="15" width="6.26953125" style="23" customWidth="1"/>
    <col min="16" max="16" width="36.453125" bestFit="1" customWidth="1"/>
    <col min="17" max="17" width="10.6328125" bestFit="1" customWidth="1"/>
    <col min="18" max="18" width="11.453125" customWidth="1"/>
    <col min="19" max="19" width="9.54296875" bestFit="1" customWidth="1"/>
    <col min="20" max="20" width="11.453125" customWidth="1"/>
  </cols>
  <sheetData>
    <row r="1" spans="1:20" ht="30" customHeight="1" thickBot="1" x14ac:dyDescent="0.75">
      <c r="A1" s="187" t="s">
        <v>65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</row>
    <row r="2" spans="1:20" ht="30" customHeight="1" thickTop="1" thickBot="1" x14ac:dyDescent="0.4">
      <c r="A2" s="184" t="s">
        <v>0</v>
      </c>
      <c r="B2" s="185"/>
      <c r="C2" s="185"/>
      <c r="D2" s="185"/>
      <c r="E2" s="186"/>
      <c r="G2" s="184" t="s">
        <v>50</v>
      </c>
      <c r="H2" s="185"/>
      <c r="I2" s="185"/>
      <c r="J2" s="185"/>
      <c r="K2" s="185"/>
      <c r="L2" s="185"/>
      <c r="M2" s="185"/>
      <c r="N2" s="185"/>
      <c r="P2" s="184" t="s">
        <v>59</v>
      </c>
      <c r="Q2" s="185"/>
      <c r="R2" s="185"/>
      <c r="S2" s="185"/>
      <c r="T2" s="186"/>
    </row>
    <row r="3" spans="1:20" ht="30" customHeight="1" thickBot="1" x14ac:dyDescent="0.4">
      <c r="A3" s="1"/>
      <c r="B3" s="2" t="s">
        <v>1</v>
      </c>
      <c r="C3" s="148" t="s">
        <v>2</v>
      </c>
      <c r="D3" s="149" t="s">
        <v>3</v>
      </c>
      <c r="E3" s="148" t="s">
        <v>4</v>
      </c>
      <c r="P3" s="19" t="s">
        <v>60</v>
      </c>
      <c r="Q3" s="19" t="s">
        <v>61</v>
      </c>
      <c r="R3" s="19" t="s">
        <v>62</v>
      </c>
      <c r="S3" s="19" t="s">
        <v>63</v>
      </c>
      <c r="T3" s="20" t="s">
        <v>64</v>
      </c>
    </row>
    <row r="4" spans="1:20" ht="30" customHeight="1" thickTop="1" thickBot="1" x14ac:dyDescent="0.45">
      <c r="A4" s="3" t="s">
        <v>5</v>
      </c>
      <c r="B4" s="4" t="s">
        <v>6</v>
      </c>
      <c r="C4" s="172" t="s">
        <v>34</v>
      </c>
      <c r="D4" s="173">
        <v>70000</v>
      </c>
      <c r="E4" s="172"/>
      <c r="G4" s="183" t="s">
        <v>34</v>
      </c>
      <c r="H4" s="183"/>
      <c r="J4" s="183" t="s">
        <v>35</v>
      </c>
      <c r="K4" s="183"/>
      <c r="M4" s="183" t="s">
        <v>36</v>
      </c>
      <c r="N4" s="183"/>
      <c r="P4" s="21" t="s">
        <v>34</v>
      </c>
      <c r="Q4" s="22">
        <f>G12</f>
        <v>114000</v>
      </c>
      <c r="R4" s="22">
        <f>H12</f>
        <v>42250</v>
      </c>
      <c r="S4" s="22">
        <f>Q4-R4</f>
        <v>71750</v>
      </c>
      <c r="T4" s="22"/>
    </row>
    <row r="5" spans="1:20" ht="30" customHeight="1" thickBot="1" x14ac:dyDescent="0.45">
      <c r="A5" s="5"/>
      <c r="B5" s="6"/>
      <c r="C5" s="174" t="s">
        <v>35</v>
      </c>
      <c r="D5" s="175"/>
      <c r="E5" s="176">
        <f>D4</f>
        <v>70000</v>
      </c>
      <c r="G5" s="11">
        <f>D4</f>
        <v>70000</v>
      </c>
      <c r="H5" s="12">
        <f>E7</f>
        <v>37000</v>
      </c>
      <c r="J5" s="11"/>
      <c r="K5" s="12">
        <f>E5</f>
        <v>70000</v>
      </c>
      <c r="M5" s="11">
        <f>D6</f>
        <v>37000</v>
      </c>
      <c r="N5" s="12"/>
      <c r="P5" s="21" t="s">
        <v>35</v>
      </c>
      <c r="Q5" s="22"/>
      <c r="R5" s="22">
        <f>K7</f>
        <v>70000</v>
      </c>
      <c r="S5" s="22"/>
      <c r="T5" s="22">
        <f>R5-Q5</f>
        <v>70000</v>
      </c>
    </row>
    <row r="6" spans="1:20" ht="30" customHeight="1" x14ac:dyDescent="0.4">
      <c r="A6" s="3" t="s">
        <v>7</v>
      </c>
      <c r="B6" s="4" t="s">
        <v>8</v>
      </c>
      <c r="C6" s="172" t="s">
        <v>36</v>
      </c>
      <c r="D6" s="173">
        <v>37000</v>
      </c>
      <c r="E6" s="172"/>
      <c r="G6" s="13">
        <f>D12</f>
        <v>5500</v>
      </c>
      <c r="H6" s="12">
        <f>E17</f>
        <v>2300</v>
      </c>
      <c r="J6" s="14"/>
      <c r="K6" s="15"/>
      <c r="M6" s="14"/>
      <c r="N6" s="15"/>
      <c r="P6" s="21" t="s">
        <v>36</v>
      </c>
      <c r="Q6" s="22">
        <f>M7</f>
        <v>37000</v>
      </c>
      <c r="R6" s="22"/>
      <c r="S6" s="22">
        <f>Q6-R6</f>
        <v>37000</v>
      </c>
      <c r="T6" s="22"/>
    </row>
    <row r="7" spans="1:20" ht="30" customHeight="1" thickBot="1" x14ac:dyDescent="0.45">
      <c r="A7" s="3"/>
      <c r="B7" s="4"/>
      <c r="C7" s="177" t="s">
        <v>34</v>
      </c>
      <c r="D7" s="173"/>
      <c r="E7" s="172">
        <f>D6</f>
        <v>37000</v>
      </c>
      <c r="G7" s="13">
        <f>D18</f>
        <v>27000</v>
      </c>
      <c r="H7" s="12">
        <f>E25</f>
        <v>1600</v>
      </c>
      <c r="J7" s="13"/>
      <c r="K7" s="12">
        <f>K5-J5</f>
        <v>70000</v>
      </c>
      <c r="M7" s="13">
        <f>M5-N5</f>
        <v>37000</v>
      </c>
      <c r="N7" s="12"/>
      <c r="P7" s="21" t="s">
        <v>37</v>
      </c>
      <c r="Q7" s="22">
        <f>J11</f>
        <v>24000</v>
      </c>
      <c r="R7" s="22">
        <f>K11</f>
        <v>400</v>
      </c>
      <c r="S7" s="22">
        <f>Q7-R7</f>
        <v>23600</v>
      </c>
      <c r="T7" s="22"/>
    </row>
    <row r="8" spans="1:20" ht="30" customHeight="1" x14ac:dyDescent="0.4">
      <c r="A8" s="7" t="s">
        <v>9</v>
      </c>
      <c r="B8" s="8" t="s">
        <v>10</v>
      </c>
      <c r="C8" s="178" t="s">
        <v>37</v>
      </c>
      <c r="D8" s="179">
        <v>24000</v>
      </c>
      <c r="E8" s="178"/>
      <c r="G8" s="13">
        <f>D20</f>
        <v>1500</v>
      </c>
      <c r="H8" s="12">
        <f>E29</f>
        <v>1250</v>
      </c>
      <c r="P8" s="21" t="s">
        <v>51</v>
      </c>
      <c r="Q8" s="22">
        <f>M11</f>
        <v>1600</v>
      </c>
      <c r="R8" s="22">
        <f>N11</f>
        <v>24000</v>
      </c>
      <c r="S8" s="22"/>
      <c r="T8" s="22">
        <f>R8-Q8</f>
        <v>22400</v>
      </c>
    </row>
    <row r="9" spans="1:20" ht="30" customHeight="1" thickBot="1" x14ac:dyDescent="0.45">
      <c r="A9" s="5"/>
      <c r="B9" s="6"/>
      <c r="C9" s="174" t="s">
        <v>38</v>
      </c>
      <c r="D9" s="175"/>
      <c r="E9" s="176">
        <f>D8</f>
        <v>24000</v>
      </c>
      <c r="G9" s="13">
        <f>D26</f>
        <v>10000</v>
      </c>
      <c r="H9" s="12">
        <f>E32</f>
        <v>100</v>
      </c>
      <c r="P9" s="21" t="s">
        <v>53</v>
      </c>
      <c r="Q9" s="22"/>
      <c r="R9" s="22">
        <f>K16</f>
        <v>11000</v>
      </c>
      <c r="S9" s="22"/>
      <c r="T9" s="22">
        <f>R9-Q9</f>
        <v>11000</v>
      </c>
    </row>
    <row r="10" spans="1:20" ht="30" customHeight="1" thickBot="1" x14ac:dyDescent="0.45">
      <c r="A10" s="3" t="s">
        <v>11</v>
      </c>
      <c r="B10" s="4" t="s">
        <v>12</v>
      </c>
      <c r="C10" s="188" t="s">
        <v>13</v>
      </c>
      <c r="D10" s="173"/>
      <c r="E10" s="172"/>
      <c r="G10" s="13"/>
      <c r="H10" s="12"/>
      <c r="J10" s="183" t="s">
        <v>37</v>
      </c>
      <c r="K10" s="183"/>
      <c r="M10" s="183" t="s">
        <v>51</v>
      </c>
      <c r="N10" s="183"/>
      <c r="P10" s="21" t="s">
        <v>54</v>
      </c>
      <c r="Q10" s="22">
        <f>M16</f>
        <v>1300</v>
      </c>
      <c r="R10" s="22"/>
      <c r="S10" s="22">
        <f>Q10-R10</f>
        <v>1300</v>
      </c>
      <c r="T10" s="22"/>
    </row>
    <row r="11" spans="1:20" ht="30" customHeight="1" thickBot="1" x14ac:dyDescent="0.45">
      <c r="A11" s="5"/>
      <c r="B11" s="6"/>
      <c r="C11" s="189"/>
      <c r="D11" s="175"/>
      <c r="E11" s="176"/>
      <c r="G11" s="14"/>
      <c r="H11" s="15"/>
      <c r="J11" s="11">
        <f>D8</f>
        <v>24000</v>
      </c>
      <c r="K11" s="12">
        <f>E23</f>
        <v>400</v>
      </c>
      <c r="M11" s="11">
        <f>D24</f>
        <v>1600</v>
      </c>
      <c r="N11" s="12">
        <f>E9</f>
        <v>24000</v>
      </c>
      <c r="P11" s="21" t="s">
        <v>52</v>
      </c>
      <c r="Q11" s="22">
        <f>G18</f>
        <v>5500</v>
      </c>
      <c r="R11" s="22">
        <f>H18</f>
        <v>1500</v>
      </c>
      <c r="S11" s="22">
        <f>Q11-R11</f>
        <v>4000</v>
      </c>
      <c r="T11" s="22"/>
    </row>
    <row r="12" spans="1:20" ht="30" customHeight="1" x14ac:dyDescent="0.4">
      <c r="A12" s="3" t="s">
        <v>14</v>
      </c>
      <c r="B12" s="4" t="s">
        <v>15</v>
      </c>
      <c r="C12" s="172" t="s">
        <v>34</v>
      </c>
      <c r="D12" s="173">
        <v>5500</v>
      </c>
      <c r="E12" s="172"/>
      <c r="G12" s="13">
        <f>SUM(G5:G11)</f>
        <v>114000</v>
      </c>
      <c r="H12" s="12">
        <f>SUM(H5:H11)</f>
        <v>42250</v>
      </c>
      <c r="J12" s="14"/>
      <c r="K12" s="15"/>
      <c r="M12" s="14"/>
      <c r="N12" s="15"/>
      <c r="P12" s="21" t="s">
        <v>56</v>
      </c>
      <c r="Q12" s="22"/>
      <c r="R12" s="22">
        <f>SUM(K21:K22)</f>
        <v>28250</v>
      </c>
      <c r="S12" s="22"/>
      <c r="T12" s="22">
        <f>R12-Q12</f>
        <v>28250</v>
      </c>
    </row>
    <row r="13" spans="1:20" ht="30" customHeight="1" x14ac:dyDescent="0.4">
      <c r="A13" s="3"/>
      <c r="B13" s="4"/>
      <c r="C13" s="172" t="s">
        <v>39</v>
      </c>
      <c r="D13" s="173">
        <v>5500</v>
      </c>
      <c r="E13" s="172"/>
      <c r="G13" s="17">
        <f>G12-H12</f>
        <v>71750</v>
      </c>
      <c r="H13" s="16"/>
      <c r="J13" s="17">
        <f>J11-K11</f>
        <v>23600</v>
      </c>
      <c r="K13" s="12"/>
      <c r="M13" s="13"/>
      <c r="N13" s="18">
        <f>N11-M11</f>
        <v>22400</v>
      </c>
      <c r="P13" s="21" t="s">
        <v>57</v>
      </c>
      <c r="Q13" s="22">
        <f>M21</f>
        <v>400</v>
      </c>
      <c r="R13" s="22"/>
      <c r="S13" s="22">
        <f>Q13-R13</f>
        <v>400</v>
      </c>
      <c r="T13" s="22"/>
    </row>
    <row r="14" spans="1:20" ht="30" customHeight="1" thickBot="1" x14ac:dyDescent="0.45">
      <c r="A14" s="5"/>
      <c r="B14" s="6"/>
      <c r="C14" s="174" t="s">
        <v>40</v>
      </c>
      <c r="D14" s="175"/>
      <c r="E14" s="176">
        <v>11000</v>
      </c>
      <c r="P14" s="21" t="s">
        <v>44</v>
      </c>
      <c r="Q14" s="22"/>
      <c r="R14" s="22">
        <f>K26</f>
        <v>10000</v>
      </c>
      <c r="S14" s="22"/>
      <c r="T14" s="22">
        <f>R14-Q14</f>
        <v>10000</v>
      </c>
    </row>
    <row r="15" spans="1:20" ht="30" customHeight="1" thickBot="1" x14ac:dyDescent="0.45">
      <c r="A15" s="3" t="s">
        <v>16</v>
      </c>
      <c r="B15" s="4" t="s">
        <v>17</v>
      </c>
      <c r="C15" s="172" t="s">
        <v>41</v>
      </c>
      <c r="D15" s="173">
        <v>1300</v>
      </c>
      <c r="E15" s="172"/>
      <c r="J15" s="183" t="s">
        <v>53</v>
      </c>
      <c r="K15" s="183"/>
      <c r="M15" s="183" t="s">
        <v>54</v>
      </c>
      <c r="N15" s="183"/>
      <c r="P15" s="21" t="s">
        <v>58</v>
      </c>
      <c r="Q15" s="22">
        <f>M26</f>
        <v>100</v>
      </c>
      <c r="R15" s="22"/>
      <c r="S15" s="22">
        <f>Q15-R15</f>
        <v>100</v>
      </c>
      <c r="T15" s="22"/>
    </row>
    <row r="16" spans="1:20" ht="30" customHeight="1" x14ac:dyDescent="0.4">
      <c r="A16" s="3"/>
      <c r="B16" s="4"/>
      <c r="C16" s="172" t="s">
        <v>316</v>
      </c>
      <c r="D16" s="173">
        <v>1000</v>
      </c>
      <c r="E16" s="172"/>
      <c r="J16" s="11"/>
      <c r="K16" s="12">
        <f>E14</f>
        <v>11000</v>
      </c>
      <c r="M16" s="11">
        <f>D15</f>
        <v>1300</v>
      </c>
      <c r="N16" s="12"/>
      <c r="P16" s="21" t="s">
        <v>48</v>
      </c>
      <c r="Q16" s="22">
        <f>J31</f>
        <v>700</v>
      </c>
      <c r="R16" s="22"/>
      <c r="S16" s="22">
        <f>Q16-R16</f>
        <v>700</v>
      </c>
      <c r="T16" s="22"/>
    </row>
    <row r="17" spans="1:20" ht="30" customHeight="1" thickBot="1" x14ac:dyDescent="0.45">
      <c r="A17" s="5"/>
      <c r="B17" s="6"/>
      <c r="C17" s="174" t="s">
        <v>34</v>
      </c>
      <c r="D17" s="175"/>
      <c r="E17" s="176">
        <v>2300</v>
      </c>
      <c r="G17" s="183" t="s">
        <v>52</v>
      </c>
      <c r="H17" s="183"/>
      <c r="J17" s="14"/>
      <c r="K17" s="15"/>
      <c r="M17" s="14"/>
      <c r="N17" s="15"/>
      <c r="P17" s="21" t="s">
        <v>49</v>
      </c>
      <c r="Q17" s="22"/>
      <c r="R17" s="22">
        <f>N31</f>
        <v>700</v>
      </c>
      <c r="S17" s="22"/>
      <c r="T17" s="22">
        <f>R17-Q17</f>
        <v>700</v>
      </c>
    </row>
    <row r="18" spans="1:20" ht="30" customHeight="1" x14ac:dyDescent="0.4">
      <c r="A18" s="7" t="s">
        <v>18</v>
      </c>
      <c r="B18" s="10" t="s">
        <v>19</v>
      </c>
      <c r="C18" s="172" t="s">
        <v>34</v>
      </c>
      <c r="D18" s="173">
        <v>27000</v>
      </c>
      <c r="E18" s="180"/>
      <c r="G18" s="11">
        <f>D13</f>
        <v>5500</v>
      </c>
      <c r="H18" s="12">
        <f>E21</f>
        <v>1500</v>
      </c>
      <c r="J18" s="13"/>
      <c r="K18" s="18">
        <f>K16-J16</f>
        <v>11000</v>
      </c>
      <c r="M18" s="17">
        <f>M16-N16</f>
        <v>1300</v>
      </c>
      <c r="N18" s="12"/>
      <c r="P18" s="21" t="s">
        <v>55</v>
      </c>
      <c r="Q18" s="22">
        <f>G23</f>
        <v>1000</v>
      </c>
      <c r="R18" s="22"/>
      <c r="S18" s="22">
        <f>Q18-R18</f>
        <v>1000</v>
      </c>
      <c r="T18" s="22"/>
    </row>
    <row r="19" spans="1:20" ht="30" customHeight="1" thickBot="1" x14ac:dyDescent="0.45">
      <c r="A19" s="5"/>
      <c r="B19" s="6"/>
      <c r="C19" s="174" t="s">
        <v>42</v>
      </c>
      <c r="D19" s="175"/>
      <c r="E19" s="176">
        <f>D18</f>
        <v>27000</v>
      </c>
      <c r="G19" s="14"/>
      <c r="H19" s="15"/>
      <c r="P19" s="24" t="s">
        <v>45</v>
      </c>
      <c r="Q19" s="25">
        <f>G29</f>
        <v>2500</v>
      </c>
      <c r="R19" s="25"/>
      <c r="S19" s="25">
        <f>Q19-R19</f>
        <v>2500</v>
      </c>
      <c r="T19" s="25"/>
    </row>
    <row r="20" spans="1:20" ht="30" customHeight="1" thickBot="1" x14ac:dyDescent="0.45">
      <c r="A20" s="3" t="s">
        <v>20</v>
      </c>
      <c r="B20" s="4" t="s">
        <v>21</v>
      </c>
      <c r="C20" s="172" t="s">
        <v>34</v>
      </c>
      <c r="D20" s="173">
        <v>1500</v>
      </c>
      <c r="E20" s="172"/>
      <c r="G20" s="17">
        <f>G18-H18</f>
        <v>4000</v>
      </c>
      <c r="H20" s="12"/>
      <c r="J20" s="183" t="s">
        <v>56</v>
      </c>
      <c r="K20" s="183"/>
      <c r="M20" s="183" t="s">
        <v>57</v>
      </c>
      <c r="N20" s="183"/>
      <c r="P20" s="21"/>
      <c r="Q20" s="26">
        <f>SUM(Q4:Q19)</f>
        <v>188100</v>
      </c>
      <c r="R20" s="26">
        <f t="shared" ref="R20:T20" si="0">SUM(R4:R19)</f>
        <v>188100</v>
      </c>
      <c r="S20" s="26">
        <f t="shared" si="0"/>
        <v>142350</v>
      </c>
      <c r="T20" s="26">
        <f t="shared" si="0"/>
        <v>142350</v>
      </c>
    </row>
    <row r="21" spans="1:20" ht="30" customHeight="1" thickBot="1" x14ac:dyDescent="0.4">
      <c r="A21" s="5"/>
      <c r="B21" s="6"/>
      <c r="C21" s="174" t="s">
        <v>39</v>
      </c>
      <c r="D21" s="175"/>
      <c r="E21" s="176">
        <f>D20</f>
        <v>1500</v>
      </c>
      <c r="J21" s="11"/>
      <c r="K21" s="12">
        <f>E19</f>
        <v>27000</v>
      </c>
      <c r="M21" s="11">
        <f>D22</f>
        <v>400</v>
      </c>
      <c r="N21" s="12"/>
    </row>
    <row r="22" spans="1:20" ht="30" customHeight="1" thickBot="1" x14ac:dyDescent="0.4">
      <c r="A22" s="3" t="s">
        <v>22</v>
      </c>
      <c r="B22" s="4" t="s">
        <v>23</v>
      </c>
      <c r="C22" s="172" t="s">
        <v>43</v>
      </c>
      <c r="D22" s="173">
        <v>400</v>
      </c>
      <c r="E22" s="172"/>
      <c r="G22" s="183" t="s">
        <v>55</v>
      </c>
      <c r="H22" s="183"/>
      <c r="J22" s="14"/>
      <c r="K22" s="15">
        <f>E30</f>
        <v>1250</v>
      </c>
      <c r="M22" s="14"/>
      <c r="N22" s="15"/>
    </row>
    <row r="23" spans="1:20" ht="30" customHeight="1" thickBot="1" x14ac:dyDescent="0.4">
      <c r="A23" s="5"/>
      <c r="B23" s="6"/>
      <c r="C23" s="174" t="s">
        <v>37</v>
      </c>
      <c r="D23" s="175"/>
      <c r="E23" s="176">
        <f>D22</f>
        <v>400</v>
      </c>
      <c r="G23" s="11">
        <f>D16</f>
        <v>1000</v>
      </c>
      <c r="H23" s="12"/>
      <c r="J23" s="13"/>
      <c r="K23" s="18">
        <f>K21+K22-J21</f>
        <v>28250</v>
      </c>
      <c r="M23" s="17">
        <f>M21-N21</f>
        <v>400</v>
      </c>
      <c r="N23" s="12"/>
    </row>
    <row r="24" spans="1:20" ht="30" customHeight="1" x14ac:dyDescent="0.35">
      <c r="A24" s="3" t="s">
        <v>24</v>
      </c>
      <c r="B24" s="4" t="s">
        <v>25</v>
      </c>
      <c r="C24" s="172" t="s">
        <v>38</v>
      </c>
      <c r="D24" s="173">
        <v>1600</v>
      </c>
      <c r="E24" s="172"/>
      <c r="G24" s="14"/>
      <c r="H24" s="15"/>
    </row>
    <row r="25" spans="1:20" ht="30" customHeight="1" thickBot="1" x14ac:dyDescent="0.4">
      <c r="A25" s="5"/>
      <c r="B25" s="6"/>
      <c r="C25" s="174" t="s">
        <v>34</v>
      </c>
      <c r="D25" s="175"/>
      <c r="E25" s="176">
        <f>D24</f>
        <v>1600</v>
      </c>
      <c r="G25" s="17">
        <f>G23-H23</f>
        <v>1000</v>
      </c>
      <c r="H25" s="12"/>
      <c r="J25" s="183" t="s">
        <v>44</v>
      </c>
      <c r="K25" s="183"/>
      <c r="M25" s="183" t="s">
        <v>58</v>
      </c>
      <c r="N25" s="183"/>
    </row>
    <row r="26" spans="1:20" ht="30" customHeight="1" x14ac:dyDescent="0.35">
      <c r="A26" s="3" t="s">
        <v>26</v>
      </c>
      <c r="B26" s="4" t="s">
        <v>27</v>
      </c>
      <c r="C26" s="172" t="s">
        <v>34</v>
      </c>
      <c r="D26" s="173">
        <v>10000</v>
      </c>
      <c r="E26" s="172"/>
      <c r="J26" s="11"/>
      <c r="K26" s="12">
        <f>E27</f>
        <v>10000</v>
      </c>
      <c r="M26" s="11">
        <f>D31</f>
        <v>100</v>
      </c>
      <c r="N26" s="12"/>
    </row>
    <row r="27" spans="1:20" ht="30" customHeight="1" thickBot="1" x14ac:dyDescent="0.4">
      <c r="A27" s="5"/>
      <c r="B27" s="6"/>
      <c r="C27" s="174" t="s">
        <v>44</v>
      </c>
      <c r="D27" s="175"/>
      <c r="E27" s="176">
        <f>D26</f>
        <v>10000</v>
      </c>
      <c r="J27" s="14"/>
      <c r="K27" s="15"/>
      <c r="M27" s="14"/>
      <c r="N27" s="15"/>
    </row>
    <row r="28" spans="1:20" ht="30" customHeight="1" thickBot="1" x14ac:dyDescent="0.4">
      <c r="A28" s="3" t="s">
        <v>28</v>
      </c>
      <c r="B28" s="4" t="s">
        <v>29</v>
      </c>
      <c r="C28" s="172" t="s">
        <v>45</v>
      </c>
      <c r="D28" s="173">
        <v>2500</v>
      </c>
      <c r="E28" s="172"/>
      <c r="G28" s="183" t="s">
        <v>45</v>
      </c>
      <c r="H28" s="183"/>
      <c r="J28" s="13"/>
      <c r="K28" s="18">
        <f>K26-J26</f>
        <v>10000</v>
      </c>
      <c r="M28" s="17">
        <f>M26-N27</f>
        <v>100</v>
      </c>
      <c r="N28" s="12"/>
    </row>
    <row r="29" spans="1:20" ht="30" customHeight="1" x14ac:dyDescent="0.35">
      <c r="A29" s="3"/>
      <c r="B29" s="4"/>
      <c r="C29" s="177" t="s">
        <v>34</v>
      </c>
      <c r="D29" s="173"/>
      <c r="E29" s="172">
        <f>1250</f>
        <v>1250</v>
      </c>
      <c r="G29" s="11">
        <f>D28</f>
        <v>2500</v>
      </c>
      <c r="H29" s="12"/>
    </row>
    <row r="30" spans="1:20" ht="30" customHeight="1" thickBot="1" x14ac:dyDescent="0.4">
      <c r="A30" s="5"/>
      <c r="B30" s="6"/>
      <c r="C30" s="174" t="s">
        <v>46</v>
      </c>
      <c r="D30" s="175"/>
      <c r="E30" s="176">
        <v>1250</v>
      </c>
      <c r="G30" s="14"/>
      <c r="H30" s="15"/>
      <c r="J30" s="183" t="s">
        <v>48</v>
      </c>
      <c r="K30" s="183"/>
      <c r="M30" s="183" t="s">
        <v>49</v>
      </c>
      <c r="N30" s="183"/>
    </row>
    <row r="31" spans="1:20" ht="30" customHeight="1" x14ac:dyDescent="0.35">
      <c r="A31" s="3" t="s">
        <v>30</v>
      </c>
      <c r="B31" s="4" t="s">
        <v>31</v>
      </c>
      <c r="C31" s="172" t="s">
        <v>47</v>
      </c>
      <c r="D31" s="173">
        <v>100</v>
      </c>
      <c r="E31" s="172"/>
      <c r="G31" s="17">
        <f>G29-H29</f>
        <v>2500</v>
      </c>
      <c r="H31" s="12"/>
      <c r="J31" s="11">
        <f>D33</f>
        <v>700</v>
      </c>
      <c r="K31" s="12"/>
      <c r="M31" s="11"/>
      <c r="N31" s="12">
        <f>E34</f>
        <v>700</v>
      </c>
    </row>
    <row r="32" spans="1:20" ht="30" customHeight="1" thickBot="1" x14ac:dyDescent="0.4">
      <c r="A32" s="5"/>
      <c r="B32" s="6"/>
      <c r="C32" s="174" t="s">
        <v>34</v>
      </c>
      <c r="D32" s="175"/>
      <c r="E32" s="176">
        <f>D31</f>
        <v>100</v>
      </c>
      <c r="J32" s="14"/>
      <c r="K32" s="15"/>
      <c r="M32" s="14"/>
      <c r="N32" s="15"/>
    </row>
    <row r="33" spans="1:14" ht="30" customHeight="1" x14ac:dyDescent="0.35">
      <c r="A33" s="3" t="s">
        <v>32</v>
      </c>
      <c r="B33" s="4" t="s">
        <v>33</v>
      </c>
      <c r="C33" s="172" t="s">
        <v>48</v>
      </c>
      <c r="D33" s="173">
        <v>700</v>
      </c>
      <c r="E33" s="172"/>
      <c r="J33" s="17">
        <f>J31-K31</f>
        <v>700</v>
      </c>
      <c r="K33" s="12"/>
      <c r="M33" s="13"/>
      <c r="N33" s="18">
        <f>N31-M31</f>
        <v>700</v>
      </c>
    </row>
    <row r="34" spans="1:14" ht="30" customHeight="1" thickBot="1" x14ac:dyDescent="0.4">
      <c r="A34" s="9"/>
      <c r="B34" s="2"/>
      <c r="C34" s="181" t="s">
        <v>49</v>
      </c>
      <c r="D34" s="149"/>
      <c r="E34" s="148">
        <f>D33</f>
        <v>700</v>
      </c>
    </row>
    <row r="35" spans="1:14" ht="30" customHeight="1" thickTop="1" x14ac:dyDescent="0.35"/>
  </sheetData>
  <mergeCells count="21">
    <mergeCell ref="A1:T1"/>
    <mergeCell ref="A2:E2"/>
    <mergeCell ref="C10:C11"/>
    <mergeCell ref="G2:N2"/>
    <mergeCell ref="G4:H4"/>
    <mergeCell ref="J4:K4"/>
    <mergeCell ref="J30:K30"/>
    <mergeCell ref="M30:N30"/>
    <mergeCell ref="P2:T2"/>
    <mergeCell ref="G22:H22"/>
    <mergeCell ref="J20:K20"/>
    <mergeCell ref="M20:N20"/>
    <mergeCell ref="J25:K25"/>
    <mergeCell ref="G28:H28"/>
    <mergeCell ref="M25:N25"/>
    <mergeCell ref="M4:N4"/>
    <mergeCell ref="J10:K10"/>
    <mergeCell ref="M10:N10"/>
    <mergeCell ref="G17:H17"/>
    <mergeCell ref="J15:K15"/>
    <mergeCell ref="M15:N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E123-8549-4810-92BF-B6651174B3C6}">
  <dimension ref="A1:W25"/>
  <sheetViews>
    <sheetView topLeftCell="A6" zoomScale="80" zoomScaleNormal="80" workbookViewId="0">
      <selection activeCell="H3" sqref="H3:H19"/>
    </sheetView>
  </sheetViews>
  <sheetFormatPr defaultRowHeight="14.5" x14ac:dyDescent="0.35"/>
  <cols>
    <col min="1" max="1" width="2.453125" bestFit="1" customWidth="1"/>
    <col min="3" max="3" width="39.1796875" customWidth="1"/>
    <col min="4" max="4" width="13.36328125" customWidth="1"/>
    <col min="5" max="5" width="14.453125" customWidth="1"/>
    <col min="8" max="8" width="34.90625" customWidth="1"/>
    <col min="9" max="9" width="14" customWidth="1"/>
    <col min="10" max="10" width="11.81640625" customWidth="1"/>
    <col min="11" max="11" width="12.54296875" customWidth="1"/>
    <col min="12" max="12" width="12" customWidth="1"/>
    <col min="14" max="14" width="24.54296875" customWidth="1"/>
    <col min="15" max="15" width="18.453125" customWidth="1"/>
    <col min="16" max="16" width="17.6328125" customWidth="1"/>
    <col min="19" max="19" width="32.453125" customWidth="1"/>
    <col min="20" max="20" width="16.1796875" customWidth="1"/>
    <col min="21" max="21" width="18.81640625" customWidth="1"/>
    <col min="22" max="22" width="12.90625" customWidth="1"/>
    <col min="23" max="23" width="14.81640625" customWidth="1"/>
  </cols>
  <sheetData>
    <row r="1" spans="1:23" ht="73" customHeight="1" thickBot="1" x14ac:dyDescent="0.4">
      <c r="A1" s="195" t="s">
        <v>115</v>
      </c>
      <c r="B1" s="195"/>
      <c r="C1" s="195"/>
      <c r="D1" s="195"/>
      <c r="E1" s="195"/>
      <c r="H1" s="33" t="s">
        <v>77</v>
      </c>
      <c r="I1" s="202" t="s">
        <v>78</v>
      </c>
      <c r="J1" s="203"/>
      <c r="K1" s="206" t="s">
        <v>79</v>
      </c>
      <c r="L1" s="207"/>
      <c r="N1" s="195" t="s">
        <v>114</v>
      </c>
      <c r="O1" s="195"/>
      <c r="P1" s="195"/>
      <c r="S1" s="210" t="s">
        <v>113</v>
      </c>
      <c r="T1" s="211"/>
      <c r="U1" s="211"/>
      <c r="V1" s="211"/>
      <c r="W1" s="211"/>
    </row>
    <row r="2" spans="1:23" ht="29" customHeight="1" thickBot="1" x14ac:dyDescent="0.4">
      <c r="A2" s="201" t="s">
        <v>1</v>
      </c>
      <c r="B2" s="201"/>
      <c r="C2" s="29" t="s">
        <v>66</v>
      </c>
      <c r="D2" s="30" t="s">
        <v>3</v>
      </c>
      <c r="E2" s="30" t="s">
        <v>4</v>
      </c>
      <c r="H2" s="35" t="s">
        <v>80</v>
      </c>
      <c r="I2" s="204"/>
      <c r="J2" s="205"/>
      <c r="K2" s="208"/>
      <c r="L2" s="209"/>
      <c r="N2" s="45" t="s">
        <v>92</v>
      </c>
      <c r="O2" s="45"/>
      <c r="P2" s="45"/>
      <c r="S2" s="193" t="s">
        <v>99</v>
      </c>
      <c r="T2" s="194"/>
      <c r="U2" s="193" t="s">
        <v>100</v>
      </c>
      <c r="V2" s="193"/>
      <c r="W2" s="193"/>
    </row>
    <row r="3" spans="1:23" ht="29" customHeight="1" x14ac:dyDescent="0.35">
      <c r="A3" s="28"/>
      <c r="B3" s="28"/>
      <c r="C3" s="28" t="s">
        <v>67</v>
      </c>
      <c r="D3" s="32"/>
      <c r="E3" s="32"/>
      <c r="H3" s="36" t="s">
        <v>34</v>
      </c>
      <c r="I3" s="37">
        <v>5600</v>
      </c>
      <c r="J3" s="38"/>
      <c r="K3" s="41">
        <f>I3</f>
        <v>5600</v>
      </c>
      <c r="L3" s="42">
        <f>J3</f>
        <v>0</v>
      </c>
      <c r="N3" s="27" t="s">
        <v>40</v>
      </c>
      <c r="O3" s="31"/>
      <c r="P3" s="48">
        <f>L14</f>
        <v>11150</v>
      </c>
      <c r="S3" s="54" t="s">
        <v>101</v>
      </c>
      <c r="T3" s="55"/>
      <c r="U3" s="28" t="s">
        <v>102</v>
      </c>
      <c r="V3" s="196"/>
      <c r="W3" s="196"/>
    </row>
    <row r="4" spans="1:23" ht="29" customHeight="1" x14ac:dyDescent="0.35">
      <c r="A4" s="27" t="s">
        <v>68</v>
      </c>
      <c r="B4" s="27" t="s">
        <v>69</v>
      </c>
      <c r="C4" s="269" t="s">
        <v>52</v>
      </c>
      <c r="D4" s="38">
        <v>400</v>
      </c>
      <c r="E4" s="38"/>
      <c r="H4" s="36" t="s">
        <v>39</v>
      </c>
      <c r="I4" s="37">
        <v>11600</v>
      </c>
      <c r="J4" s="38"/>
      <c r="K4" s="41">
        <f>I4+D4</f>
        <v>12000</v>
      </c>
      <c r="L4" s="42">
        <f t="shared" ref="L4:L17" si="0">J4</f>
        <v>0</v>
      </c>
      <c r="N4" s="28" t="s">
        <v>93</v>
      </c>
      <c r="O4" s="32"/>
      <c r="P4" s="32"/>
      <c r="S4" s="56" t="s">
        <v>34</v>
      </c>
      <c r="T4" s="57">
        <f>K3</f>
        <v>5600</v>
      </c>
      <c r="U4" s="27" t="s">
        <v>38</v>
      </c>
      <c r="V4" s="197">
        <f>L9</f>
        <v>12850</v>
      </c>
      <c r="W4" s="198"/>
    </row>
    <row r="5" spans="1:23" ht="29" customHeight="1" x14ac:dyDescent="0.35">
      <c r="A5" s="27"/>
      <c r="B5" s="27"/>
      <c r="C5" s="270" t="s">
        <v>53</v>
      </c>
      <c r="D5" s="38"/>
      <c r="E5" s="38">
        <v>400</v>
      </c>
      <c r="H5" s="36" t="s">
        <v>81</v>
      </c>
      <c r="I5" s="37">
        <v>6000</v>
      </c>
      <c r="J5" s="38"/>
      <c r="K5" s="41">
        <f>I5-E8</f>
        <v>5000</v>
      </c>
      <c r="L5" s="42">
        <f t="shared" si="0"/>
        <v>0</v>
      </c>
      <c r="N5" s="27" t="s">
        <v>41</v>
      </c>
      <c r="O5" s="48">
        <f>K15</f>
        <v>3100</v>
      </c>
      <c r="P5" s="31"/>
      <c r="S5" s="56" t="s">
        <v>39</v>
      </c>
      <c r="T5" s="57">
        <f>K4</f>
        <v>12000</v>
      </c>
      <c r="U5" s="27" t="s">
        <v>83</v>
      </c>
      <c r="V5" s="199">
        <f>L10</f>
        <v>700</v>
      </c>
      <c r="W5" s="200"/>
    </row>
    <row r="6" spans="1:23" ht="43.5" customHeight="1" x14ac:dyDescent="0.35">
      <c r="A6" s="27"/>
      <c r="B6" s="27"/>
      <c r="C6" s="269"/>
      <c r="D6" s="38"/>
      <c r="E6" s="38"/>
      <c r="H6" s="36" t="s">
        <v>37</v>
      </c>
      <c r="I6" s="37">
        <v>800</v>
      </c>
      <c r="J6" s="38"/>
      <c r="K6" s="41">
        <f>I6-E11</f>
        <v>100</v>
      </c>
      <c r="L6" s="42">
        <f t="shared" si="0"/>
        <v>0</v>
      </c>
      <c r="N6" s="27" t="s">
        <v>87</v>
      </c>
      <c r="O6" s="48">
        <f>K16</f>
        <v>1000</v>
      </c>
      <c r="P6" s="31"/>
      <c r="S6" s="56" t="s">
        <v>81</v>
      </c>
      <c r="T6" s="57">
        <f>K5</f>
        <v>5000</v>
      </c>
      <c r="U6" s="27" t="s">
        <v>103</v>
      </c>
      <c r="V6" s="197">
        <f>SUM(V4:W5)</f>
        <v>13550</v>
      </c>
      <c r="W6" s="198"/>
    </row>
    <row r="7" spans="1:23" ht="29" customHeight="1" x14ac:dyDescent="0.35">
      <c r="A7" s="27" t="s">
        <v>70</v>
      </c>
      <c r="B7" s="27" t="s">
        <v>69</v>
      </c>
      <c r="C7" s="269" t="s">
        <v>74</v>
      </c>
      <c r="D7" s="38">
        <v>1000</v>
      </c>
      <c r="E7" s="38"/>
      <c r="H7" s="36" t="s">
        <v>82</v>
      </c>
      <c r="I7" s="37">
        <v>36000</v>
      </c>
      <c r="J7" s="38"/>
      <c r="K7" s="41">
        <f t="shared" ref="K7:K17" si="1">I7</f>
        <v>36000</v>
      </c>
      <c r="L7" s="42">
        <f t="shared" si="0"/>
        <v>0</v>
      </c>
      <c r="N7" s="27" t="s">
        <v>293</v>
      </c>
      <c r="O7" s="48">
        <f>K18</f>
        <v>600</v>
      </c>
      <c r="P7" s="31"/>
      <c r="S7" s="56" t="s">
        <v>37</v>
      </c>
      <c r="T7" s="58">
        <f>K6</f>
        <v>100</v>
      </c>
      <c r="U7" s="27"/>
      <c r="V7" s="198"/>
      <c r="W7" s="198"/>
    </row>
    <row r="8" spans="1:23" ht="29" customHeight="1" x14ac:dyDescent="0.35">
      <c r="A8" s="27"/>
      <c r="B8" s="27"/>
      <c r="C8" s="270" t="s">
        <v>75</v>
      </c>
      <c r="D8" s="38"/>
      <c r="E8" s="38">
        <f>D7</f>
        <v>1000</v>
      </c>
      <c r="H8" s="36" t="s">
        <v>292</v>
      </c>
      <c r="I8" s="37"/>
      <c r="J8" s="38">
        <v>3500</v>
      </c>
      <c r="K8" s="41">
        <f t="shared" si="1"/>
        <v>0</v>
      </c>
      <c r="L8" s="42">
        <f>J8+E14</f>
        <v>4100</v>
      </c>
      <c r="N8" s="27" t="s">
        <v>90</v>
      </c>
      <c r="O8" s="48">
        <f>K19</f>
        <v>700</v>
      </c>
      <c r="P8" s="46"/>
      <c r="S8" s="54" t="s">
        <v>104</v>
      </c>
      <c r="T8" s="64">
        <f>SUM(T4:T7)</f>
        <v>22700</v>
      </c>
      <c r="U8" s="190"/>
      <c r="V8" s="190"/>
      <c r="W8" s="190"/>
    </row>
    <row r="9" spans="1:23" ht="29" customHeight="1" x14ac:dyDescent="0.35">
      <c r="A9" s="27"/>
      <c r="B9" s="27"/>
      <c r="C9" s="269"/>
      <c r="D9" s="38"/>
      <c r="E9" s="38"/>
      <c r="H9" s="36" t="s">
        <v>38</v>
      </c>
      <c r="I9" s="37"/>
      <c r="J9" s="38">
        <v>12850</v>
      </c>
      <c r="K9" s="41">
        <f t="shared" si="1"/>
        <v>0</v>
      </c>
      <c r="L9" s="42">
        <f t="shared" si="0"/>
        <v>12850</v>
      </c>
      <c r="N9" s="27" t="s">
        <v>88</v>
      </c>
      <c r="O9" s="49">
        <f>K17</f>
        <v>550</v>
      </c>
      <c r="P9" s="31"/>
      <c r="S9" s="54" t="s">
        <v>105</v>
      </c>
      <c r="T9" s="59"/>
      <c r="U9" s="196"/>
      <c r="V9" s="196"/>
      <c r="W9" s="196"/>
    </row>
    <row r="10" spans="1:23" ht="14.5" customHeight="1" x14ac:dyDescent="0.35">
      <c r="A10" s="27" t="s">
        <v>71</v>
      </c>
      <c r="B10" s="27" t="s">
        <v>69</v>
      </c>
      <c r="C10" s="269" t="s">
        <v>57</v>
      </c>
      <c r="D10" s="38">
        <v>700</v>
      </c>
      <c r="E10" s="38"/>
      <c r="H10" s="36" t="s">
        <v>83</v>
      </c>
      <c r="I10" s="37"/>
      <c r="J10" s="38"/>
      <c r="K10" s="41">
        <f t="shared" si="1"/>
        <v>0</v>
      </c>
      <c r="L10" s="42">
        <f>E17</f>
        <v>700</v>
      </c>
      <c r="N10" s="28" t="s">
        <v>94</v>
      </c>
      <c r="O10" s="32"/>
      <c r="P10" s="50">
        <f>P3-O5-O6-O7-O8-O9</f>
        <v>5200</v>
      </c>
      <c r="S10" s="56" t="s">
        <v>106</v>
      </c>
      <c r="T10" s="57">
        <f>K7</f>
        <v>36000</v>
      </c>
      <c r="U10" s="196" t="s">
        <v>107</v>
      </c>
      <c r="V10" s="196"/>
      <c r="W10" s="196"/>
    </row>
    <row r="11" spans="1:23" x14ac:dyDescent="0.35">
      <c r="A11" s="27"/>
      <c r="B11" s="27"/>
      <c r="C11" s="270" t="s">
        <v>37</v>
      </c>
      <c r="D11" s="38"/>
      <c r="E11" s="38">
        <v>700</v>
      </c>
      <c r="H11" s="36" t="s">
        <v>84</v>
      </c>
      <c r="I11" s="37"/>
      <c r="J11" s="38">
        <v>26200</v>
      </c>
      <c r="K11" s="41">
        <f t="shared" si="1"/>
        <v>0</v>
      </c>
      <c r="L11" s="42">
        <f t="shared" si="0"/>
        <v>26200</v>
      </c>
      <c r="S11" s="56" t="s">
        <v>297</v>
      </c>
      <c r="T11" s="58">
        <f>-L8</f>
        <v>-4100</v>
      </c>
      <c r="U11" s="190" t="s">
        <v>84</v>
      </c>
      <c r="V11" s="190"/>
      <c r="W11" s="51">
        <f>L11</f>
        <v>26200</v>
      </c>
    </row>
    <row r="12" spans="1:23" ht="14.5" customHeight="1" x14ac:dyDescent="0.35">
      <c r="A12" s="27"/>
      <c r="B12" s="27"/>
      <c r="C12" s="269"/>
      <c r="D12" s="38"/>
      <c r="E12" s="38"/>
      <c r="H12" s="36" t="s">
        <v>85</v>
      </c>
      <c r="I12" s="37"/>
      <c r="J12" s="38">
        <v>13650</v>
      </c>
      <c r="K12" s="41">
        <f t="shared" si="1"/>
        <v>0</v>
      </c>
      <c r="L12" s="42">
        <f t="shared" si="0"/>
        <v>13650</v>
      </c>
      <c r="N12" s="212" t="s">
        <v>288</v>
      </c>
      <c r="O12" s="212"/>
      <c r="S12" s="60"/>
      <c r="T12" s="64">
        <f>T10+T11</f>
        <v>31900</v>
      </c>
      <c r="U12" s="190" t="s">
        <v>85</v>
      </c>
      <c r="V12" s="190"/>
      <c r="W12" s="52">
        <f>O23</f>
        <v>14850</v>
      </c>
    </row>
    <row r="13" spans="1:23" ht="29" customHeight="1" x14ac:dyDescent="0.35">
      <c r="A13" s="27" t="s">
        <v>72</v>
      </c>
      <c r="B13" s="27" t="s">
        <v>69</v>
      </c>
      <c r="C13" s="269" t="s">
        <v>319</v>
      </c>
      <c r="D13" s="38">
        <v>600</v>
      </c>
      <c r="E13" s="38"/>
      <c r="H13" s="36" t="s">
        <v>86</v>
      </c>
      <c r="I13" s="37">
        <v>4000</v>
      </c>
      <c r="J13" s="38"/>
      <c r="K13" s="41">
        <f t="shared" si="1"/>
        <v>4000</v>
      </c>
      <c r="L13" s="42">
        <f t="shared" si="0"/>
        <v>0</v>
      </c>
      <c r="N13" s="212"/>
      <c r="O13" s="212"/>
      <c r="S13" s="54"/>
      <c r="T13" s="61"/>
      <c r="U13" s="196" t="s">
        <v>108</v>
      </c>
      <c r="V13" s="196"/>
      <c r="W13" s="65">
        <f>SUM(W11:W12)</f>
        <v>41050</v>
      </c>
    </row>
    <row r="14" spans="1:23" ht="29" customHeight="1" x14ac:dyDescent="0.35">
      <c r="A14" s="27"/>
      <c r="B14" s="27"/>
      <c r="C14" s="270" t="s">
        <v>291</v>
      </c>
      <c r="D14" s="38"/>
      <c r="E14" s="38">
        <v>600</v>
      </c>
      <c r="H14" s="36" t="s">
        <v>40</v>
      </c>
      <c r="I14" s="37"/>
      <c r="J14" s="38">
        <v>10750</v>
      </c>
      <c r="K14" s="41">
        <f t="shared" si="1"/>
        <v>0</v>
      </c>
      <c r="L14" s="42">
        <f>J14+E5</f>
        <v>11150</v>
      </c>
      <c r="N14" s="213"/>
      <c r="O14" s="213"/>
      <c r="S14" s="54"/>
      <c r="T14" s="62" t="s">
        <v>109</v>
      </c>
      <c r="U14" s="190"/>
      <c r="V14" s="190"/>
      <c r="W14" s="43" t="s">
        <v>110</v>
      </c>
    </row>
    <row r="15" spans="1:23" ht="29" customHeight="1" x14ac:dyDescent="0.35">
      <c r="A15" s="27"/>
      <c r="B15" s="27"/>
      <c r="C15" s="269"/>
      <c r="D15" s="38"/>
      <c r="E15" s="38"/>
      <c r="H15" s="36" t="s">
        <v>41</v>
      </c>
      <c r="I15" s="37">
        <v>2400</v>
      </c>
      <c r="J15" s="38"/>
      <c r="K15" s="41">
        <f>I15+D16</f>
        <v>3100</v>
      </c>
      <c r="L15" s="42">
        <f t="shared" si="0"/>
        <v>0</v>
      </c>
      <c r="N15" s="56" t="s">
        <v>294</v>
      </c>
      <c r="O15" s="146">
        <v>26200</v>
      </c>
      <c r="S15" s="54" t="s">
        <v>111</v>
      </c>
      <c r="T15" s="63">
        <f>T8+T12</f>
        <v>54600</v>
      </c>
      <c r="U15" s="196" t="s">
        <v>112</v>
      </c>
      <c r="V15" s="196"/>
      <c r="W15" s="53">
        <f>V6+W13</f>
        <v>54600</v>
      </c>
    </row>
    <row r="16" spans="1:23" x14ac:dyDescent="0.35">
      <c r="A16" s="27" t="s">
        <v>73</v>
      </c>
      <c r="B16" s="27" t="s">
        <v>69</v>
      </c>
      <c r="C16" s="269" t="s">
        <v>320</v>
      </c>
      <c r="D16" s="38">
        <v>700</v>
      </c>
      <c r="E16" s="38"/>
      <c r="H16" s="36" t="s">
        <v>87</v>
      </c>
      <c r="I16" s="37"/>
      <c r="J16" s="38"/>
      <c r="K16" s="41">
        <f>D7</f>
        <v>1000</v>
      </c>
      <c r="L16" s="42">
        <f t="shared" si="0"/>
        <v>0</v>
      </c>
      <c r="N16" s="154" t="s">
        <v>95</v>
      </c>
      <c r="O16" s="155">
        <f>J12</f>
        <v>13650</v>
      </c>
    </row>
    <row r="17" spans="1:16" x14ac:dyDescent="0.35">
      <c r="A17" s="27"/>
      <c r="B17" s="27"/>
      <c r="C17" s="270" t="s">
        <v>76</v>
      </c>
      <c r="D17" s="38"/>
      <c r="E17" s="38">
        <v>700</v>
      </c>
      <c r="H17" s="36" t="s">
        <v>88</v>
      </c>
      <c r="I17" s="37">
        <v>550</v>
      </c>
      <c r="J17" s="38"/>
      <c r="K17" s="41">
        <f t="shared" si="1"/>
        <v>550</v>
      </c>
      <c r="L17" s="42">
        <f t="shared" si="0"/>
        <v>0</v>
      </c>
      <c r="N17" s="54" t="s">
        <v>295</v>
      </c>
      <c r="O17" s="153">
        <f>O15+O16</f>
        <v>39850</v>
      </c>
    </row>
    <row r="18" spans="1:16" ht="29" x14ac:dyDescent="0.35">
      <c r="C18" s="271"/>
      <c r="D18" s="272"/>
      <c r="E18" s="272"/>
      <c r="H18" s="36" t="s">
        <v>89</v>
      </c>
      <c r="I18" s="37"/>
      <c r="J18" s="38"/>
      <c r="K18" s="41">
        <f>D13</f>
        <v>600</v>
      </c>
      <c r="L18" s="42"/>
      <c r="N18" s="27" t="s">
        <v>96</v>
      </c>
      <c r="O18" s="156">
        <f>P10</f>
        <v>5200</v>
      </c>
      <c r="P18" s="151" t="s">
        <v>290</v>
      </c>
    </row>
    <row r="19" spans="1:16" ht="15" thickBot="1" x14ac:dyDescent="0.4">
      <c r="H19" s="34" t="s">
        <v>90</v>
      </c>
      <c r="I19" s="39"/>
      <c r="J19" s="40"/>
      <c r="K19" s="47">
        <f>D10</f>
        <v>700</v>
      </c>
      <c r="L19" s="152"/>
      <c r="N19" s="27"/>
      <c r="O19" s="48"/>
    </row>
    <row r="20" spans="1:16" ht="15" thickBot="1" x14ac:dyDescent="0.4">
      <c r="H20" s="34" t="s">
        <v>91</v>
      </c>
      <c r="I20" s="44">
        <f>SUM(I3:I19)</f>
        <v>66950</v>
      </c>
      <c r="J20" s="44">
        <f t="shared" ref="J20:L20" si="2">SUM(J3:J19)</f>
        <v>66950</v>
      </c>
      <c r="K20" s="44">
        <f t="shared" si="2"/>
        <v>68650</v>
      </c>
      <c r="L20" s="44">
        <f t="shared" si="2"/>
        <v>68650</v>
      </c>
      <c r="N20" s="27" t="s">
        <v>97</v>
      </c>
      <c r="O20" s="49">
        <f>-K13</f>
        <v>-4000</v>
      </c>
      <c r="P20" s="151">
        <v>0</v>
      </c>
    </row>
    <row r="21" spans="1:16" x14ac:dyDescent="0.35">
      <c r="N21" s="136"/>
      <c r="O21" s="49"/>
    </row>
    <row r="22" spans="1:16" x14ac:dyDescent="0.35">
      <c r="N22" s="136" t="s">
        <v>296</v>
      </c>
      <c r="O22" s="49">
        <v>26200</v>
      </c>
    </row>
    <row r="23" spans="1:16" x14ac:dyDescent="0.35">
      <c r="N23" s="190" t="s">
        <v>98</v>
      </c>
      <c r="O23" s="191">
        <f>O16+O18+O20</f>
        <v>14850</v>
      </c>
      <c r="P23" s="72" t="s">
        <v>290</v>
      </c>
    </row>
    <row r="24" spans="1:16" x14ac:dyDescent="0.35">
      <c r="N24" s="190"/>
      <c r="O24" s="192"/>
    </row>
    <row r="25" spans="1:16" x14ac:dyDescent="0.35">
      <c r="N25" s="75" t="s">
        <v>289</v>
      </c>
      <c r="O25" s="157">
        <f>O22+O23</f>
        <v>41050</v>
      </c>
    </row>
  </sheetData>
  <mergeCells count="24">
    <mergeCell ref="K1:L2"/>
    <mergeCell ref="U14:V14"/>
    <mergeCell ref="U15:V15"/>
    <mergeCell ref="S1:W1"/>
    <mergeCell ref="N12:O14"/>
    <mergeCell ref="N1:P1"/>
    <mergeCell ref="U12:V12"/>
    <mergeCell ref="U13:V13"/>
    <mergeCell ref="N23:N24"/>
    <mergeCell ref="O23:O24"/>
    <mergeCell ref="S2:T2"/>
    <mergeCell ref="A1:E1"/>
    <mergeCell ref="U8:W8"/>
    <mergeCell ref="U9:W9"/>
    <mergeCell ref="U10:W10"/>
    <mergeCell ref="U11:V11"/>
    <mergeCell ref="U2:W2"/>
    <mergeCell ref="V3:W3"/>
    <mergeCell ref="V4:W4"/>
    <mergeCell ref="V5:W5"/>
    <mergeCell ref="V6:W6"/>
    <mergeCell ref="V7:W7"/>
    <mergeCell ref="A2:B2"/>
    <mergeCell ref="I1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E93D-EA67-451A-9B65-CCEDA53D6B5F}">
  <dimension ref="A1:G124"/>
  <sheetViews>
    <sheetView topLeftCell="A105" zoomScale="80" zoomScaleNormal="80" workbookViewId="0">
      <selection activeCell="G96" sqref="G96"/>
    </sheetView>
  </sheetViews>
  <sheetFormatPr defaultColWidth="37.6328125" defaultRowHeight="20.5" customHeight="1" x14ac:dyDescent="0.35"/>
  <cols>
    <col min="1" max="1" width="47.453125" style="69" customWidth="1"/>
    <col min="2" max="2" width="43.81640625" customWidth="1"/>
    <col min="3" max="3" width="33" customWidth="1"/>
    <col min="4" max="4" width="12.08984375" customWidth="1"/>
    <col min="5" max="5" width="21.90625" customWidth="1"/>
  </cols>
  <sheetData>
    <row r="1" spans="1:3" ht="30.5" customHeight="1" x14ac:dyDescent="0.35">
      <c r="A1" s="214" t="s">
        <v>116</v>
      </c>
      <c r="B1" s="214"/>
      <c r="C1" s="214"/>
    </row>
    <row r="2" spans="1:3" ht="19.5" customHeight="1" x14ac:dyDescent="0.35">
      <c r="A2" s="66"/>
      <c r="B2" s="66" t="s">
        <v>3</v>
      </c>
      <c r="C2" s="66" t="s">
        <v>4</v>
      </c>
    </row>
    <row r="3" spans="1:3" ht="20.5" customHeight="1" x14ac:dyDescent="0.35">
      <c r="A3" s="67" t="s">
        <v>117</v>
      </c>
      <c r="B3" s="68">
        <v>19600</v>
      </c>
      <c r="C3" s="68"/>
    </row>
    <row r="4" spans="1:3" ht="20.5" customHeight="1" x14ac:dyDescent="0.35">
      <c r="A4" s="67" t="s">
        <v>58</v>
      </c>
      <c r="B4" s="68">
        <v>4500</v>
      </c>
      <c r="C4" s="68"/>
    </row>
    <row r="5" spans="1:3" ht="20.5" customHeight="1" x14ac:dyDescent="0.35">
      <c r="A5" s="67" t="s">
        <v>37</v>
      </c>
      <c r="B5" s="68">
        <v>2600</v>
      </c>
      <c r="C5" s="68"/>
    </row>
    <row r="6" spans="1:3" ht="20.5" customHeight="1" x14ac:dyDescent="0.35">
      <c r="A6" s="67" t="s">
        <v>118</v>
      </c>
      <c r="B6" s="68">
        <v>30000</v>
      </c>
      <c r="C6" s="68"/>
    </row>
    <row r="7" spans="1:3" ht="20.5" customHeight="1" x14ac:dyDescent="0.35">
      <c r="A7" s="67" t="s">
        <v>119</v>
      </c>
      <c r="B7" s="68">
        <v>120000</v>
      </c>
      <c r="C7" s="68"/>
    </row>
    <row r="8" spans="1:3" ht="20.5" customHeight="1" x14ac:dyDescent="0.35">
      <c r="A8" s="67" t="s">
        <v>120</v>
      </c>
      <c r="B8" s="68">
        <v>16000</v>
      </c>
      <c r="C8" s="68"/>
    </row>
    <row r="9" spans="1:3" ht="20.5" customHeight="1" x14ac:dyDescent="0.35">
      <c r="A9" s="67" t="s">
        <v>121</v>
      </c>
      <c r="B9" s="68"/>
      <c r="C9" s="68">
        <v>4500</v>
      </c>
    </row>
    <row r="10" spans="1:3" ht="20.5" customHeight="1" x14ac:dyDescent="0.35">
      <c r="A10" s="67" t="s">
        <v>300</v>
      </c>
      <c r="B10" s="68"/>
      <c r="C10" s="68">
        <v>4600</v>
      </c>
    </row>
    <row r="11" spans="1:3" ht="20.5" customHeight="1" x14ac:dyDescent="0.35">
      <c r="A11" s="67" t="s">
        <v>122</v>
      </c>
      <c r="B11" s="68"/>
      <c r="C11" s="68">
        <v>50000</v>
      </c>
    </row>
    <row r="12" spans="1:3" ht="20.5" customHeight="1" x14ac:dyDescent="0.35">
      <c r="A12" s="67" t="s">
        <v>123</v>
      </c>
      <c r="B12" s="68"/>
      <c r="C12" s="68">
        <v>100000</v>
      </c>
    </row>
    <row r="13" spans="1:3" ht="20.5" customHeight="1" x14ac:dyDescent="0.35">
      <c r="A13" s="67" t="s">
        <v>124</v>
      </c>
      <c r="B13" s="68"/>
      <c r="C13" s="68" t="s">
        <v>125</v>
      </c>
    </row>
    <row r="14" spans="1:3" ht="20.5" customHeight="1" x14ac:dyDescent="0.35">
      <c r="A14" s="67" t="s">
        <v>147</v>
      </c>
      <c r="B14" s="68"/>
      <c r="C14" s="68">
        <v>5000</v>
      </c>
    </row>
    <row r="15" spans="1:3" ht="20.5" customHeight="1" x14ac:dyDescent="0.35">
      <c r="A15" s="67" t="s">
        <v>246</v>
      </c>
      <c r="B15" s="68"/>
      <c r="C15" s="68">
        <v>86200</v>
      </c>
    </row>
    <row r="16" spans="1:3" ht="20.5" customHeight="1" x14ac:dyDescent="0.35">
      <c r="A16" s="67" t="s">
        <v>127</v>
      </c>
      <c r="B16" s="68">
        <v>44800</v>
      </c>
      <c r="C16" s="68"/>
    </row>
    <row r="17" spans="1:6" ht="20.5" customHeight="1" x14ac:dyDescent="0.35">
      <c r="A17" s="67" t="s">
        <v>128</v>
      </c>
      <c r="B17" s="68">
        <v>9200</v>
      </c>
      <c r="C17" s="68"/>
    </row>
    <row r="18" spans="1:6" ht="20.5" customHeight="1" x14ac:dyDescent="0.35">
      <c r="A18" s="67" t="s">
        <v>298</v>
      </c>
      <c r="B18" s="68">
        <v>3600</v>
      </c>
      <c r="C18" s="68"/>
    </row>
    <row r="19" spans="1:6" ht="20.5" customHeight="1" x14ac:dyDescent="0.45">
      <c r="B19" s="70">
        <f>SUM(B3:B18)</f>
        <v>250300</v>
      </c>
      <c r="C19" s="70">
        <f>SUM(C3:C18)</f>
        <v>250300</v>
      </c>
    </row>
    <row r="23" spans="1:6" s="150" customFormat="1" ht="46.5" customHeight="1" x14ac:dyDescent="0.35">
      <c r="A23" s="137" t="s">
        <v>130</v>
      </c>
      <c r="B23" s="71" t="s">
        <v>131</v>
      </c>
      <c r="C23" s="273">
        <v>1125</v>
      </c>
      <c r="D23" s="273"/>
      <c r="E23" s="274"/>
    </row>
    <row r="24" spans="1:6" s="150" customFormat="1" ht="46.5" customHeight="1" x14ac:dyDescent="0.35">
      <c r="A24" s="137"/>
      <c r="B24" s="274" t="s">
        <v>132</v>
      </c>
      <c r="C24" s="273"/>
      <c r="D24" s="273"/>
      <c r="E24" s="274">
        <f>C23</f>
        <v>1125</v>
      </c>
    </row>
    <row r="25" spans="1:6" ht="15.5" customHeight="1" x14ac:dyDescent="0.35">
      <c r="A25" s="71"/>
      <c r="B25" s="81"/>
      <c r="C25" s="215"/>
      <c r="D25" s="215"/>
      <c r="E25" s="182"/>
    </row>
    <row r="26" spans="1:6" s="150" customFormat="1" ht="46.5" customHeight="1" x14ac:dyDescent="0.35">
      <c r="A26" s="137" t="s">
        <v>130</v>
      </c>
      <c r="B26" s="71" t="s">
        <v>133</v>
      </c>
      <c r="C26" s="273">
        <v>1950</v>
      </c>
      <c r="D26" s="273"/>
      <c r="E26" s="274"/>
    </row>
    <row r="27" spans="1:6" s="150" customFormat="1" ht="46.5" customHeight="1" x14ac:dyDescent="0.35">
      <c r="A27" s="137"/>
      <c r="B27" s="274" t="s">
        <v>134</v>
      </c>
      <c r="C27" s="273"/>
      <c r="D27" s="273"/>
      <c r="E27" s="274">
        <f>C26</f>
        <v>1950</v>
      </c>
    </row>
    <row r="28" spans="1:6" ht="15.5" customHeight="1" x14ac:dyDescent="0.35">
      <c r="A28" s="71"/>
      <c r="B28" s="81"/>
      <c r="C28" s="215"/>
      <c r="D28" s="215"/>
      <c r="E28" s="182"/>
    </row>
    <row r="29" spans="1:6" s="150" customFormat="1" ht="46.5" customHeight="1" x14ac:dyDescent="0.35">
      <c r="A29" s="137" t="s">
        <v>130</v>
      </c>
      <c r="B29" s="71" t="s">
        <v>135</v>
      </c>
      <c r="C29" s="273">
        <f>120000*0.04*3/12</f>
        <v>1200</v>
      </c>
      <c r="D29" s="273"/>
      <c r="E29" s="274"/>
    </row>
    <row r="30" spans="1:6" s="150" customFormat="1" ht="46.5" customHeight="1" x14ac:dyDescent="0.35">
      <c r="A30" s="137"/>
      <c r="B30" s="274" t="s">
        <v>136</v>
      </c>
      <c r="C30" s="273"/>
      <c r="D30" s="273"/>
      <c r="E30" s="71">
        <f>C29</f>
        <v>1200</v>
      </c>
      <c r="F30" s="137"/>
    </row>
    <row r="31" spans="1:6" ht="15.5" customHeight="1" x14ac:dyDescent="0.35">
      <c r="A31" s="71"/>
      <c r="B31" s="71"/>
      <c r="C31" s="273"/>
      <c r="D31" s="273"/>
      <c r="E31" s="274"/>
    </row>
    <row r="32" spans="1:6" s="150" customFormat="1" ht="46.5" customHeight="1" x14ac:dyDescent="0.35">
      <c r="A32" s="137" t="s">
        <v>130</v>
      </c>
      <c r="B32" s="71" t="s">
        <v>137</v>
      </c>
      <c r="C32" s="275">
        <f>B8*0.1*3/12</f>
        <v>400</v>
      </c>
      <c r="D32" s="273"/>
      <c r="E32" s="274"/>
    </row>
    <row r="33" spans="1:6" s="150" customFormat="1" ht="46.5" customHeight="1" x14ac:dyDescent="0.35">
      <c r="A33" s="137"/>
      <c r="B33" s="274" t="s">
        <v>138</v>
      </c>
      <c r="C33" s="273"/>
      <c r="D33" s="273"/>
      <c r="E33" s="71">
        <f>C32</f>
        <v>400</v>
      </c>
      <c r="F33" s="137"/>
    </row>
    <row r="34" spans="1:6" ht="15.5" customHeight="1" x14ac:dyDescent="0.35">
      <c r="A34" s="71"/>
      <c r="B34" s="81"/>
      <c r="C34" s="215"/>
      <c r="D34" s="215"/>
      <c r="E34" s="182"/>
    </row>
    <row r="35" spans="1:6" s="150" customFormat="1" ht="46.5" customHeight="1" x14ac:dyDescent="0.35">
      <c r="A35" s="137" t="s">
        <v>130</v>
      </c>
      <c r="B35" s="71" t="s">
        <v>300</v>
      </c>
      <c r="C35" s="273">
        <v>3800</v>
      </c>
      <c r="D35" s="273"/>
      <c r="E35" s="274"/>
    </row>
    <row r="36" spans="1:6" s="150" customFormat="1" ht="46.5" customHeight="1" x14ac:dyDescent="0.35">
      <c r="A36" s="137"/>
      <c r="B36" s="274" t="s">
        <v>299</v>
      </c>
      <c r="C36" s="273"/>
      <c r="D36" s="273"/>
      <c r="E36" s="274">
        <f>C35</f>
        <v>3800</v>
      </c>
    </row>
    <row r="37" spans="1:6" ht="15" customHeight="1" x14ac:dyDescent="0.35">
      <c r="A37" s="71"/>
      <c r="B37" s="81"/>
      <c r="C37" s="215"/>
      <c r="D37" s="215"/>
      <c r="E37" s="182"/>
    </row>
    <row r="38" spans="1:6" s="150" customFormat="1" ht="46.5" customHeight="1" x14ac:dyDescent="0.35">
      <c r="A38" s="137" t="s">
        <v>130</v>
      </c>
      <c r="B38" s="71" t="s">
        <v>140</v>
      </c>
      <c r="C38" s="273">
        <v>375</v>
      </c>
      <c r="D38" s="273"/>
      <c r="E38" s="274"/>
    </row>
    <row r="39" spans="1:6" s="150" customFormat="1" ht="46.5" customHeight="1" x14ac:dyDescent="0.35">
      <c r="A39" s="137"/>
      <c r="B39" s="274" t="s">
        <v>141</v>
      </c>
      <c r="C39" s="273"/>
      <c r="D39" s="273"/>
      <c r="E39" s="274">
        <f>C38</f>
        <v>375</v>
      </c>
    </row>
    <row r="40" spans="1:6" ht="15.5" customHeight="1" x14ac:dyDescent="0.35">
      <c r="A40" s="71"/>
      <c r="B40" s="81"/>
      <c r="C40" s="215"/>
      <c r="D40" s="215"/>
      <c r="E40" s="182"/>
    </row>
    <row r="41" spans="1:6" s="150" customFormat="1" ht="46.5" customHeight="1" x14ac:dyDescent="0.35">
      <c r="A41" s="137" t="s">
        <v>130</v>
      </c>
      <c r="B41" s="71" t="s">
        <v>317</v>
      </c>
      <c r="C41" s="273">
        <v>800</v>
      </c>
      <c r="D41" s="273"/>
      <c r="E41" s="274"/>
    </row>
    <row r="42" spans="1:6" s="150" customFormat="1" ht="46.5" customHeight="1" x14ac:dyDescent="0.35">
      <c r="A42" s="137"/>
      <c r="B42" s="274" t="s">
        <v>139</v>
      </c>
      <c r="C42" s="273"/>
      <c r="D42" s="273"/>
      <c r="E42" s="274">
        <f>C41</f>
        <v>800</v>
      </c>
    </row>
    <row r="43" spans="1:6" ht="15.5" customHeight="1" x14ac:dyDescent="0.35">
      <c r="A43" s="71"/>
      <c r="B43" s="81"/>
      <c r="C43" s="215"/>
      <c r="D43" s="215"/>
      <c r="E43" s="182"/>
    </row>
    <row r="44" spans="1:6" s="150" customFormat="1" ht="46.5" customHeight="1" x14ac:dyDescent="0.35">
      <c r="A44" s="137" t="s">
        <v>130</v>
      </c>
      <c r="B44" s="71" t="s">
        <v>143</v>
      </c>
      <c r="C44" s="275">
        <f>C11*0.08*3/12</f>
        <v>1000</v>
      </c>
      <c r="D44" s="273"/>
      <c r="E44" s="274"/>
    </row>
    <row r="45" spans="1:6" s="150" customFormat="1" ht="46.5" customHeight="1" x14ac:dyDescent="0.35">
      <c r="A45" s="137"/>
      <c r="B45" s="274" t="s">
        <v>144</v>
      </c>
      <c r="C45" s="273"/>
      <c r="D45" s="273"/>
      <c r="E45" s="276">
        <f>C44</f>
        <v>1000</v>
      </c>
    </row>
    <row r="47" spans="1:6" ht="20.5" customHeight="1" x14ac:dyDescent="0.35">
      <c r="A47" s="214" t="s">
        <v>145</v>
      </c>
      <c r="B47" s="214"/>
      <c r="C47" s="214"/>
    </row>
    <row r="48" spans="1:6" ht="20.5" customHeight="1" x14ac:dyDescent="0.35">
      <c r="A48" s="66"/>
      <c r="B48" s="66" t="s">
        <v>3</v>
      </c>
      <c r="C48" s="66" t="s">
        <v>4</v>
      </c>
    </row>
    <row r="49" spans="1:3" ht="20.5" customHeight="1" x14ac:dyDescent="0.35">
      <c r="A49" s="67" t="s">
        <v>117</v>
      </c>
      <c r="B49" s="68">
        <v>19600</v>
      </c>
      <c r="C49" s="68"/>
    </row>
    <row r="50" spans="1:3" ht="20.5" customHeight="1" x14ac:dyDescent="0.35">
      <c r="A50" s="67" t="s">
        <v>58</v>
      </c>
      <c r="B50" s="68">
        <f>B4-E24</f>
        <v>3375</v>
      </c>
      <c r="C50" s="68"/>
    </row>
    <row r="51" spans="1:3" ht="20.5" customHeight="1" x14ac:dyDescent="0.35">
      <c r="A51" s="67" t="s">
        <v>37</v>
      </c>
      <c r="B51" s="68">
        <f>B5-E27</f>
        <v>650</v>
      </c>
      <c r="C51" s="68"/>
    </row>
    <row r="52" spans="1:3" ht="20.5" customHeight="1" x14ac:dyDescent="0.35">
      <c r="A52" s="67" t="s">
        <v>118</v>
      </c>
      <c r="B52" s="68">
        <f>B6</f>
        <v>30000</v>
      </c>
      <c r="C52" s="68"/>
    </row>
    <row r="53" spans="1:3" ht="20.5" customHeight="1" x14ac:dyDescent="0.35">
      <c r="A53" s="67" t="s">
        <v>119</v>
      </c>
      <c r="B53" s="68">
        <f t="shared" ref="B53:C61" si="0">B7</f>
        <v>120000</v>
      </c>
      <c r="C53" s="68"/>
    </row>
    <row r="54" spans="1:3" ht="20.5" customHeight="1" x14ac:dyDescent="0.35">
      <c r="A54" s="67" t="s">
        <v>120</v>
      </c>
      <c r="B54" s="68">
        <f t="shared" si="0"/>
        <v>16000</v>
      </c>
      <c r="C54" s="68"/>
    </row>
    <row r="55" spans="1:3" ht="20.5" customHeight="1" x14ac:dyDescent="0.35">
      <c r="A55" s="67" t="s">
        <v>121</v>
      </c>
      <c r="B55" s="68">
        <f t="shared" si="0"/>
        <v>0</v>
      </c>
      <c r="C55" s="68">
        <f>C9</f>
        <v>4500</v>
      </c>
    </row>
    <row r="56" spans="1:3" ht="20.5" customHeight="1" x14ac:dyDescent="0.35">
      <c r="A56" s="67" t="s">
        <v>146</v>
      </c>
      <c r="B56" s="68">
        <f t="shared" si="0"/>
        <v>0</v>
      </c>
      <c r="C56" s="68">
        <f>C10-C35</f>
        <v>800</v>
      </c>
    </row>
    <row r="57" spans="1:3" ht="20.5" customHeight="1" x14ac:dyDescent="0.35">
      <c r="A57" s="67" t="s">
        <v>122</v>
      </c>
      <c r="B57" s="68">
        <f t="shared" si="0"/>
        <v>0</v>
      </c>
      <c r="C57" s="68">
        <f t="shared" si="0"/>
        <v>50000</v>
      </c>
    </row>
    <row r="58" spans="1:3" ht="20.5" customHeight="1" x14ac:dyDescent="0.35">
      <c r="A58" s="67" t="s">
        <v>123</v>
      </c>
      <c r="B58" s="68">
        <f t="shared" si="0"/>
        <v>0</v>
      </c>
      <c r="C58" s="68">
        <f t="shared" si="0"/>
        <v>100000</v>
      </c>
    </row>
    <row r="59" spans="1:3" ht="20.5" customHeight="1" x14ac:dyDescent="0.35">
      <c r="A59" s="67" t="s">
        <v>124</v>
      </c>
      <c r="B59" s="68">
        <f t="shared" si="0"/>
        <v>0</v>
      </c>
      <c r="C59" s="68" t="str">
        <f t="shared" si="0"/>
        <v>0.0</v>
      </c>
    </row>
    <row r="60" spans="1:3" ht="20.5" customHeight="1" x14ac:dyDescent="0.35">
      <c r="A60" s="67" t="s">
        <v>147</v>
      </c>
      <c r="B60" s="68">
        <f t="shared" si="0"/>
        <v>0</v>
      </c>
      <c r="C60" s="68">
        <f t="shared" si="0"/>
        <v>5000</v>
      </c>
    </row>
    <row r="61" spans="1:3" ht="20.5" customHeight="1" x14ac:dyDescent="0.35">
      <c r="A61" s="67" t="s">
        <v>246</v>
      </c>
      <c r="B61" s="68">
        <f t="shared" si="0"/>
        <v>0</v>
      </c>
      <c r="C61" s="68">
        <f>C15+E36</f>
        <v>90000</v>
      </c>
    </row>
    <row r="62" spans="1:3" ht="20.5" customHeight="1" x14ac:dyDescent="0.35">
      <c r="A62" s="67" t="s">
        <v>126</v>
      </c>
      <c r="B62" s="68" t="s">
        <v>301</v>
      </c>
      <c r="C62" s="68">
        <f>E42</f>
        <v>800</v>
      </c>
    </row>
    <row r="63" spans="1:3" ht="20.5" customHeight="1" x14ac:dyDescent="0.35">
      <c r="A63" s="67" t="s">
        <v>127</v>
      </c>
      <c r="B63" s="68">
        <f>B16+C38</f>
        <v>45175</v>
      </c>
      <c r="C63" s="68">
        <f>C16</f>
        <v>0</v>
      </c>
    </row>
    <row r="64" spans="1:3" ht="20.5" customHeight="1" x14ac:dyDescent="0.35">
      <c r="A64" s="67" t="s">
        <v>128</v>
      </c>
      <c r="B64" s="68">
        <f>B17</f>
        <v>9200</v>
      </c>
      <c r="C64" s="68">
        <f>C17</f>
        <v>0</v>
      </c>
    </row>
    <row r="65" spans="1:5" ht="20.5" customHeight="1" x14ac:dyDescent="0.35">
      <c r="A65" s="67" t="s">
        <v>129</v>
      </c>
      <c r="B65" s="68">
        <f>B18</f>
        <v>3600</v>
      </c>
      <c r="C65" s="68">
        <f>C18</f>
        <v>0</v>
      </c>
    </row>
    <row r="66" spans="1:5" ht="20.5" customHeight="1" x14ac:dyDescent="0.35">
      <c r="A66" s="67" t="s">
        <v>148</v>
      </c>
      <c r="B66" s="68">
        <f>C23</f>
        <v>1125</v>
      </c>
      <c r="C66" s="68"/>
    </row>
    <row r="67" spans="1:5" ht="20.5" customHeight="1" x14ac:dyDescent="0.35">
      <c r="A67" s="67" t="s">
        <v>90</v>
      </c>
      <c r="B67" s="68">
        <f>C26</f>
        <v>1950</v>
      </c>
      <c r="C67" s="68"/>
    </row>
    <row r="68" spans="1:5" ht="20.5" customHeight="1" x14ac:dyDescent="0.35">
      <c r="A68" s="67" t="s">
        <v>135</v>
      </c>
      <c r="B68" s="68">
        <f>C29</f>
        <v>1200</v>
      </c>
      <c r="C68" s="68"/>
    </row>
    <row r="69" spans="1:5" ht="20.5" customHeight="1" x14ac:dyDescent="0.35">
      <c r="A69" s="67" t="s">
        <v>136</v>
      </c>
      <c r="B69" s="68"/>
      <c r="C69" s="68">
        <f>E30</f>
        <v>1200</v>
      </c>
    </row>
    <row r="70" spans="1:5" ht="20.5" customHeight="1" x14ac:dyDescent="0.35">
      <c r="A70" s="67" t="s">
        <v>137</v>
      </c>
      <c r="B70" s="68">
        <f>C32</f>
        <v>400</v>
      </c>
      <c r="C70" s="68"/>
    </row>
    <row r="71" spans="1:5" ht="20.5" customHeight="1" x14ac:dyDescent="0.35">
      <c r="A71" s="67" t="s">
        <v>138</v>
      </c>
      <c r="B71" s="68"/>
      <c r="C71" s="68">
        <f>E33</f>
        <v>400</v>
      </c>
    </row>
    <row r="72" spans="1:5" ht="20.5" customHeight="1" x14ac:dyDescent="0.35">
      <c r="A72" s="67" t="s">
        <v>141</v>
      </c>
      <c r="B72" s="68"/>
      <c r="C72" s="68">
        <f>E39</f>
        <v>375</v>
      </c>
    </row>
    <row r="73" spans="1:5" ht="20.5" customHeight="1" x14ac:dyDescent="0.35">
      <c r="A73" s="67" t="s">
        <v>142</v>
      </c>
      <c r="B73" s="68">
        <f>C41</f>
        <v>800</v>
      </c>
      <c r="C73" s="68"/>
    </row>
    <row r="74" spans="1:5" ht="20.5" customHeight="1" x14ac:dyDescent="0.35">
      <c r="A74" s="67" t="s">
        <v>143</v>
      </c>
      <c r="B74" s="68">
        <f>C44</f>
        <v>1000</v>
      </c>
      <c r="C74" s="68"/>
    </row>
    <row r="75" spans="1:5" ht="20.5" customHeight="1" x14ac:dyDescent="0.35">
      <c r="A75" s="67" t="s">
        <v>144</v>
      </c>
      <c r="B75" s="68"/>
      <c r="C75" s="68">
        <f>E45</f>
        <v>1000</v>
      </c>
    </row>
    <row r="76" spans="1:5" ht="20.5" customHeight="1" x14ac:dyDescent="0.5">
      <c r="B76" s="158">
        <f>SUM(B49:B75)</f>
        <v>254075</v>
      </c>
      <c r="C76" s="158">
        <f>SUM(C49:C75)</f>
        <v>254075</v>
      </c>
      <c r="E76" s="72">
        <f>B76-C76</f>
        <v>0</v>
      </c>
    </row>
    <row r="79" spans="1:5" ht="20.5" customHeight="1" x14ac:dyDescent="0.35">
      <c r="B79" s="166" t="s">
        <v>150</v>
      </c>
    </row>
    <row r="80" spans="1:5" ht="20.5" customHeight="1" x14ac:dyDescent="0.35">
      <c r="B80" s="166" t="s">
        <v>151</v>
      </c>
    </row>
    <row r="81" spans="1:7" ht="20.5" customHeight="1" thickBot="1" x14ac:dyDescent="0.4">
      <c r="B81" s="167" t="s">
        <v>152</v>
      </c>
    </row>
    <row r="83" spans="1:7" ht="20.5" customHeight="1" x14ac:dyDescent="0.35">
      <c r="A83" s="73" t="s">
        <v>246</v>
      </c>
      <c r="B83" s="68">
        <f>C61</f>
        <v>90000</v>
      </c>
    </row>
    <row r="84" spans="1:7" ht="20.5" customHeight="1" x14ac:dyDescent="0.35">
      <c r="A84" s="73" t="s">
        <v>126</v>
      </c>
      <c r="B84" s="68">
        <f>C62</f>
        <v>800</v>
      </c>
    </row>
    <row r="85" spans="1:7" ht="20.5" customHeight="1" x14ac:dyDescent="0.35">
      <c r="A85" s="67" t="s">
        <v>93</v>
      </c>
      <c r="B85" s="68"/>
    </row>
    <row r="86" spans="1:7" ht="20.5" customHeight="1" x14ac:dyDescent="0.35">
      <c r="A86" s="73" t="s">
        <v>305</v>
      </c>
      <c r="B86" s="68">
        <v>45175</v>
      </c>
    </row>
    <row r="87" spans="1:7" ht="20.5" customHeight="1" x14ac:dyDescent="0.35">
      <c r="A87" s="73" t="s">
        <v>306</v>
      </c>
      <c r="B87" s="68">
        <v>9200</v>
      </c>
    </row>
    <row r="88" spans="1:7" ht="20.5" customHeight="1" x14ac:dyDescent="0.35">
      <c r="A88" s="73" t="s">
        <v>129</v>
      </c>
      <c r="B88" s="68">
        <v>3600</v>
      </c>
    </row>
    <row r="89" spans="1:7" ht="20.5" customHeight="1" x14ac:dyDescent="0.35">
      <c r="A89" s="73" t="s">
        <v>148</v>
      </c>
      <c r="B89" s="68">
        <v>1125</v>
      </c>
    </row>
    <row r="90" spans="1:7" ht="20.5" customHeight="1" x14ac:dyDescent="0.35">
      <c r="A90" s="73" t="s">
        <v>90</v>
      </c>
      <c r="B90" s="68">
        <v>1950</v>
      </c>
    </row>
    <row r="91" spans="1:7" ht="20.5" customHeight="1" x14ac:dyDescent="0.35">
      <c r="A91" s="73" t="s">
        <v>307</v>
      </c>
      <c r="B91" s="68">
        <v>1200</v>
      </c>
    </row>
    <row r="92" spans="1:7" ht="20.5" customHeight="1" x14ac:dyDescent="0.35">
      <c r="A92" s="73" t="s">
        <v>308</v>
      </c>
      <c r="B92" s="68">
        <v>400</v>
      </c>
    </row>
    <row r="93" spans="1:7" ht="20.5" customHeight="1" x14ac:dyDescent="0.35">
      <c r="A93" s="74" t="s">
        <v>303</v>
      </c>
      <c r="B93" s="159">
        <f>B83+B84-SUM(B86:B92)</f>
        <v>28150</v>
      </c>
      <c r="E93" t="s">
        <v>321</v>
      </c>
    </row>
    <row r="94" spans="1:7" ht="20.5" customHeight="1" x14ac:dyDescent="0.35">
      <c r="A94" s="73" t="s">
        <v>143</v>
      </c>
      <c r="B94" s="68">
        <v>1000</v>
      </c>
      <c r="F94" t="s">
        <v>322</v>
      </c>
      <c r="G94" t="s">
        <v>322</v>
      </c>
    </row>
    <row r="95" spans="1:7" ht="20.5" customHeight="1" x14ac:dyDescent="0.35">
      <c r="A95" s="74" t="s">
        <v>153</v>
      </c>
      <c r="B95" s="159">
        <f>B93-B94</f>
        <v>27150</v>
      </c>
      <c r="F95" s="151" t="s">
        <v>323</v>
      </c>
      <c r="G95" s="151" t="s">
        <v>323</v>
      </c>
    </row>
    <row r="96" spans="1:7" ht="20.5" customHeight="1" x14ac:dyDescent="0.35">
      <c r="A96" s="73" t="s">
        <v>304</v>
      </c>
      <c r="B96" s="68">
        <f>B95*0.26</f>
        <v>7059</v>
      </c>
      <c r="G96" s="151" t="s">
        <v>325</v>
      </c>
    </row>
    <row r="97" spans="1:7" ht="20.5" customHeight="1" x14ac:dyDescent="0.35">
      <c r="A97" s="74" t="s">
        <v>154</v>
      </c>
      <c r="B97" s="159">
        <f>B95-B96</f>
        <v>20091</v>
      </c>
      <c r="E97" s="72"/>
      <c r="F97" t="s">
        <v>324</v>
      </c>
      <c r="G97" t="s">
        <v>324</v>
      </c>
    </row>
    <row r="100" spans="1:7" ht="20.5" customHeight="1" x14ac:dyDescent="0.35">
      <c r="A100" s="216" t="s">
        <v>155</v>
      </c>
      <c r="B100" s="216"/>
      <c r="C100" s="216"/>
      <c r="D100" s="216"/>
      <c r="E100" s="216"/>
    </row>
    <row r="101" spans="1:7" ht="20.5" customHeight="1" x14ac:dyDescent="0.35">
      <c r="A101" s="216"/>
      <c r="B101" s="216"/>
      <c r="C101" s="216"/>
      <c r="D101" s="216"/>
      <c r="E101" s="216"/>
    </row>
    <row r="102" spans="1:7" ht="11" customHeight="1" x14ac:dyDescent="0.35">
      <c r="A102" s="217"/>
      <c r="B102" s="217"/>
      <c r="C102" s="217"/>
      <c r="D102" s="217"/>
      <c r="E102" s="217"/>
    </row>
    <row r="103" spans="1:7" ht="20.5" customHeight="1" x14ac:dyDescent="0.45">
      <c r="A103" s="160" t="s">
        <v>99</v>
      </c>
      <c r="B103" s="161"/>
      <c r="C103" s="218" t="s">
        <v>156</v>
      </c>
      <c r="D103" s="218"/>
      <c r="E103" s="218"/>
    </row>
    <row r="104" spans="1:7" ht="20.5" customHeight="1" x14ac:dyDescent="0.45">
      <c r="A104" s="162" t="s">
        <v>157</v>
      </c>
      <c r="B104" s="163"/>
      <c r="C104" s="162" t="s">
        <v>158</v>
      </c>
      <c r="D104" s="163"/>
      <c r="E104" s="163"/>
    </row>
    <row r="105" spans="1:7" ht="20.5" customHeight="1" x14ac:dyDescent="0.35">
      <c r="A105" s="73" t="s">
        <v>117</v>
      </c>
      <c r="B105" s="76">
        <v>19600</v>
      </c>
      <c r="C105" s="73" t="s">
        <v>121</v>
      </c>
      <c r="D105" s="73"/>
      <c r="E105" s="76">
        <f>C55</f>
        <v>4500</v>
      </c>
    </row>
    <row r="106" spans="1:7" ht="20.5" customHeight="1" x14ac:dyDescent="0.35">
      <c r="A106" s="73" t="s">
        <v>58</v>
      </c>
      <c r="B106" s="76">
        <v>3375</v>
      </c>
      <c r="C106" s="73" t="s">
        <v>302</v>
      </c>
      <c r="D106" s="73"/>
      <c r="E106" s="76">
        <f>C56</f>
        <v>800</v>
      </c>
    </row>
    <row r="107" spans="1:7" ht="20.5" customHeight="1" x14ac:dyDescent="0.35">
      <c r="A107" s="73" t="s">
        <v>317</v>
      </c>
      <c r="B107" s="76">
        <f>B73</f>
        <v>800</v>
      </c>
      <c r="C107" s="73" t="s">
        <v>141</v>
      </c>
      <c r="D107" s="73"/>
      <c r="E107" s="76">
        <f>C72</f>
        <v>375</v>
      </c>
    </row>
    <row r="108" spans="1:7" ht="20.5" customHeight="1" x14ac:dyDescent="0.35">
      <c r="A108" s="73" t="s">
        <v>37</v>
      </c>
      <c r="B108" s="76">
        <v>650</v>
      </c>
      <c r="C108" s="73" t="s">
        <v>149</v>
      </c>
      <c r="D108" s="73"/>
      <c r="E108" s="76">
        <f>C75</f>
        <v>1000</v>
      </c>
    </row>
    <row r="109" spans="1:7" ht="20.5" customHeight="1" x14ac:dyDescent="0.35">
      <c r="A109" s="73"/>
      <c r="B109" s="165"/>
      <c r="C109" s="73" t="s">
        <v>147</v>
      </c>
      <c r="E109" s="76">
        <f>C60</f>
        <v>5000</v>
      </c>
      <c r="F109" s="72"/>
    </row>
    <row r="110" spans="1:7" ht="20.5" customHeight="1" x14ac:dyDescent="0.35">
      <c r="A110" s="164" t="s">
        <v>159</v>
      </c>
      <c r="B110" s="76">
        <f>SUM(B105:B108)</f>
        <v>24425</v>
      </c>
      <c r="C110" s="73" t="s">
        <v>160</v>
      </c>
      <c r="E110" s="76">
        <f>B96</f>
        <v>7059</v>
      </c>
    </row>
    <row r="111" spans="1:7" ht="20.5" customHeight="1" x14ac:dyDescent="0.35">
      <c r="B111" s="76"/>
      <c r="C111" s="73" t="s">
        <v>122</v>
      </c>
      <c r="D111" s="73"/>
      <c r="E111" s="76">
        <f>C57</f>
        <v>50000</v>
      </c>
    </row>
    <row r="112" spans="1:7" ht="20.5" customHeight="1" x14ac:dyDescent="0.45">
      <c r="A112" s="162" t="s">
        <v>105</v>
      </c>
      <c r="B112" s="76"/>
      <c r="C112" s="73"/>
      <c r="D112" s="73"/>
      <c r="E112" s="165"/>
    </row>
    <row r="113" spans="1:6" ht="20.5" customHeight="1" x14ac:dyDescent="0.35">
      <c r="A113" s="73" t="s">
        <v>118</v>
      </c>
      <c r="B113" s="76">
        <f>B52</f>
        <v>30000</v>
      </c>
      <c r="C113" s="164" t="s">
        <v>161</v>
      </c>
      <c r="D113" s="73"/>
      <c r="E113" s="76">
        <f>SUM(E105:E111)</f>
        <v>68734</v>
      </c>
    </row>
    <row r="114" spans="1:6" ht="20.5" customHeight="1" x14ac:dyDescent="0.35">
      <c r="A114" s="73" t="s">
        <v>119</v>
      </c>
      <c r="B114" s="82">
        <f>B53</f>
        <v>120000</v>
      </c>
      <c r="C114" s="73"/>
      <c r="D114" s="73"/>
      <c r="E114" s="76"/>
    </row>
    <row r="115" spans="1:6" ht="20.5" customHeight="1" x14ac:dyDescent="0.45">
      <c r="A115" s="73" t="s">
        <v>162</v>
      </c>
      <c r="B115" s="82">
        <f>C69</f>
        <v>1200</v>
      </c>
      <c r="C115" s="162" t="s">
        <v>107</v>
      </c>
      <c r="E115" s="76"/>
    </row>
    <row r="116" spans="1:6" ht="20.5" customHeight="1" x14ac:dyDescent="0.35">
      <c r="A116" s="73"/>
      <c r="B116" s="76">
        <f>B114-B115</f>
        <v>118800</v>
      </c>
      <c r="C116" s="73" t="s">
        <v>123</v>
      </c>
      <c r="D116" s="73"/>
      <c r="E116" s="76">
        <f>C58</f>
        <v>100000</v>
      </c>
    </row>
    <row r="117" spans="1:6" ht="20.5" customHeight="1" x14ac:dyDescent="0.35">
      <c r="A117" s="73" t="s">
        <v>120</v>
      </c>
      <c r="B117" s="82">
        <f>B54</f>
        <v>16000</v>
      </c>
      <c r="C117" s="73" t="s">
        <v>124</v>
      </c>
      <c r="D117" s="73"/>
      <c r="E117" s="76" t="str">
        <f>C59</f>
        <v>0.0</v>
      </c>
    </row>
    <row r="118" spans="1:6" ht="20.5" customHeight="1" x14ac:dyDescent="0.35">
      <c r="A118" s="73" t="s">
        <v>163</v>
      </c>
      <c r="B118" s="82">
        <f>C71</f>
        <v>400</v>
      </c>
      <c r="C118" s="73" t="s">
        <v>318</v>
      </c>
      <c r="E118" s="76">
        <f>B97</f>
        <v>20091</v>
      </c>
      <c r="F118" s="72"/>
    </row>
    <row r="119" spans="1:6" ht="20.5" customHeight="1" x14ac:dyDescent="0.35">
      <c r="B119" s="76">
        <f>B117-B118</f>
        <v>15600</v>
      </c>
      <c r="E119" s="76"/>
    </row>
    <row r="120" spans="1:6" ht="20.5" customHeight="1" x14ac:dyDescent="0.35">
      <c r="B120" s="165"/>
      <c r="E120" s="76"/>
    </row>
    <row r="121" spans="1:6" ht="20.5" customHeight="1" x14ac:dyDescent="0.35">
      <c r="A121" s="164" t="s">
        <v>164</v>
      </c>
      <c r="B121" s="76">
        <f>B113+B116+B119</f>
        <v>164400</v>
      </c>
      <c r="C121" s="73" t="s">
        <v>165</v>
      </c>
      <c r="E121" s="76">
        <f>SUM(E116:E118)</f>
        <v>120091</v>
      </c>
    </row>
    <row r="122" spans="1:6" ht="20.5" customHeight="1" x14ac:dyDescent="0.35">
      <c r="B122" s="76"/>
      <c r="C122" s="73"/>
      <c r="E122" s="76"/>
    </row>
    <row r="123" spans="1:6" ht="20.5" customHeight="1" x14ac:dyDescent="0.35">
      <c r="A123" s="77" t="s">
        <v>166</v>
      </c>
      <c r="B123" s="78">
        <f>SUM(B110+B121)</f>
        <v>188825</v>
      </c>
      <c r="C123" s="77" t="s">
        <v>167</v>
      </c>
      <c r="D123" s="79"/>
      <c r="E123" s="80">
        <f>E113+E121</f>
        <v>188825</v>
      </c>
    </row>
    <row r="124" spans="1:6" ht="20.5" customHeight="1" x14ac:dyDescent="0.35">
      <c r="E124" s="76"/>
    </row>
  </sheetData>
  <mergeCells count="27">
    <mergeCell ref="A47:C47"/>
    <mergeCell ref="A100:E102"/>
    <mergeCell ref="C103:E103"/>
    <mergeCell ref="C40:D40"/>
    <mergeCell ref="C41:D41"/>
    <mergeCell ref="C42:D42"/>
    <mergeCell ref="C43:D43"/>
    <mergeCell ref="C44:D44"/>
    <mergeCell ref="C45:D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A1:C1"/>
    <mergeCell ref="C23:D23"/>
    <mergeCell ref="C24:D24"/>
    <mergeCell ref="C25:D25"/>
    <mergeCell ref="C26:D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AA10-C585-4B09-9BD5-69DAA8B3B38D}">
  <dimension ref="A1:E188"/>
  <sheetViews>
    <sheetView tabSelected="1" topLeftCell="A150" zoomScale="90" zoomScaleNormal="90" workbookViewId="0">
      <selection activeCell="H161" sqref="H161"/>
    </sheetView>
  </sheetViews>
  <sheetFormatPr defaultRowHeight="14.5" x14ac:dyDescent="0.35"/>
  <cols>
    <col min="1" max="1" width="27.08984375" customWidth="1"/>
    <col min="2" max="2" width="31.90625" customWidth="1"/>
    <col min="3" max="3" width="19.81640625" customWidth="1"/>
    <col min="4" max="4" width="20.36328125" customWidth="1"/>
  </cols>
  <sheetData>
    <row r="1" spans="1:4" ht="47.5" customHeight="1" thickBot="1" x14ac:dyDescent="0.4">
      <c r="A1" s="229" t="s">
        <v>188</v>
      </c>
      <c r="B1" s="229"/>
      <c r="C1" s="229"/>
      <c r="D1" s="229"/>
    </row>
    <row r="2" spans="1:4" ht="15.5" thickTop="1" thickBot="1" x14ac:dyDescent="0.4">
      <c r="A2" s="247" t="s">
        <v>168</v>
      </c>
      <c r="B2" s="248"/>
      <c r="C2" s="221" t="s">
        <v>169</v>
      </c>
      <c r="D2" s="222"/>
    </row>
    <row r="3" spans="1:4" ht="15" thickBot="1" x14ac:dyDescent="0.4">
      <c r="A3" s="249" t="s">
        <v>170</v>
      </c>
      <c r="B3" s="250"/>
      <c r="C3" s="251" t="s">
        <v>171</v>
      </c>
      <c r="D3" s="252"/>
    </row>
    <row r="4" spans="1:4" ht="44" thickBot="1" x14ac:dyDescent="0.4">
      <c r="A4" s="83" t="s">
        <v>172</v>
      </c>
      <c r="B4" s="84">
        <v>10000</v>
      </c>
      <c r="C4" s="85" t="s">
        <v>173</v>
      </c>
      <c r="D4" s="86">
        <v>2000</v>
      </c>
    </row>
    <row r="5" spans="1:4" ht="44" thickBot="1" x14ac:dyDescent="0.4">
      <c r="A5" s="83" t="s">
        <v>39</v>
      </c>
      <c r="B5" s="84">
        <v>5000</v>
      </c>
      <c r="C5" s="85" t="s">
        <v>174</v>
      </c>
      <c r="D5" s="86">
        <v>10000</v>
      </c>
    </row>
    <row r="6" spans="1:4" ht="15" thickBot="1" x14ac:dyDescent="0.4">
      <c r="A6" s="83" t="s">
        <v>175</v>
      </c>
      <c r="B6" s="84">
        <v>2000</v>
      </c>
      <c r="C6" s="85" t="s">
        <v>176</v>
      </c>
      <c r="D6" s="86">
        <v>9800</v>
      </c>
    </row>
    <row r="7" spans="1:4" ht="15" thickBot="1" x14ac:dyDescent="0.4">
      <c r="A7" s="83" t="s">
        <v>177</v>
      </c>
      <c r="B7" s="84">
        <v>2000</v>
      </c>
      <c r="C7" s="253" t="s">
        <v>178</v>
      </c>
      <c r="D7" s="254"/>
    </row>
    <row r="8" spans="1:4" ht="15" thickBot="1" x14ac:dyDescent="0.4">
      <c r="A8" s="83" t="s">
        <v>179</v>
      </c>
      <c r="B8" s="87">
        <v>800</v>
      </c>
      <c r="C8" s="85" t="s">
        <v>180</v>
      </c>
      <c r="D8" s="86">
        <v>60000</v>
      </c>
    </row>
    <row r="9" spans="1:4" ht="29" customHeight="1" thickBot="1" x14ac:dyDescent="0.4">
      <c r="A9" s="255" t="s">
        <v>181</v>
      </c>
      <c r="B9" s="256"/>
      <c r="C9" s="253" t="s">
        <v>182</v>
      </c>
      <c r="D9" s="254"/>
    </row>
    <row r="10" spans="1:4" ht="15" thickBot="1" x14ac:dyDescent="0.4">
      <c r="A10" s="83" t="s">
        <v>183</v>
      </c>
      <c r="B10" s="84">
        <v>150000</v>
      </c>
      <c r="C10" s="85" t="s">
        <v>184</v>
      </c>
      <c r="D10" s="86">
        <v>80000</v>
      </c>
    </row>
    <row r="11" spans="1:4" ht="15" thickBot="1" x14ac:dyDescent="0.4">
      <c r="A11" s="83" t="s">
        <v>185</v>
      </c>
      <c r="B11" s="84">
        <v>2000</v>
      </c>
      <c r="C11" s="85" t="s">
        <v>186</v>
      </c>
      <c r="D11" s="86">
        <v>10000</v>
      </c>
    </row>
    <row r="12" spans="1:4" ht="15" thickBot="1" x14ac:dyDescent="0.4">
      <c r="A12" s="88" t="s">
        <v>187</v>
      </c>
      <c r="B12" s="89">
        <v>171800</v>
      </c>
      <c r="C12" s="90" t="s">
        <v>187</v>
      </c>
      <c r="D12" s="91">
        <v>171800</v>
      </c>
    </row>
    <row r="14" spans="1:4" ht="21.5" thickBot="1" x14ac:dyDescent="0.55000000000000004">
      <c r="A14" s="236" t="s">
        <v>115</v>
      </c>
      <c r="B14" s="236"/>
      <c r="C14" s="236"/>
      <c r="D14" s="236"/>
    </row>
    <row r="15" spans="1:4" s="150" customFormat="1" ht="16" thickBot="1" x14ac:dyDescent="0.4">
      <c r="A15" s="138" t="s">
        <v>189</v>
      </c>
      <c r="B15" s="277" t="s">
        <v>190</v>
      </c>
      <c r="C15" s="278">
        <v>5000</v>
      </c>
      <c r="D15" s="279"/>
    </row>
    <row r="16" spans="1:4" s="150" customFormat="1" ht="16" thickBot="1" x14ac:dyDescent="0.4">
      <c r="A16" s="95"/>
      <c r="B16" s="280" t="s">
        <v>191</v>
      </c>
      <c r="C16" s="279"/>
      <c r="D16" s="278">
        <v>5000</v>
      </c>
    </row>
    <row r="17" spans="1:5" s="150" customFormat="1" ht="16" thickBot="1" x14ac:dyDescent="0.4">
      <c r="A17" s="95"/>
      <c r="B17" s="281" t="s">
        <v>192</v>
      </c>
      <c r="C17" s="279"/>
      <c r="D17" s="279"/>
    </row>
    <row r="18" spans="1:5" s="150" customFormat="1" ht="16" thickBot="1" x14ac:dyDescent="0.4">
      <c r="A18" s="139"/>
      <c r="B18" s="97"/>
      <c r="C18" s="97"/>
      <c r="D18" s="97"/>
    </row>
    <row r="19" spans="1:5" s="150" customFormat="1" ht="31.5" thickBot="1" x14ac:dyDescent="0.4">
      <c r="A19" s="138" t="s">
        <v>193</v>
      </c>
      <c r="B19" s="282" t="s">
        <v>194</v>
      </c>
      <c r="C19" s="278">
        <v>1500</v>
      </c>
      <c r="D19" s="279"/>
    </row>
    <row r="20" spans="1:5" s="150" customFormat="1" ht="16" thickBot="1" x14ac:dyDescent="0.4">
      <c r="A20" s="95"/>
      <c r="B20" s="280" t="s">
        <v>195</v>
      </c>
      <c r="C20" s="279"/>
      <c r="D20" s="278">
        <v>1500</v>
      </c>
    </row>
    <row r="21" spans="1:5" s="150" customFormat="1" ht="16" thickBot="1" x14ac:dyDescent="0.4">
      <c r="A21" s="95"/>
      <c r="B21" s="281" t="s">
        <v>196</v>
      </c>
      <c r="C21" s="279"/>
      <c r="D21" s="279"/>
    </row>
    <row r="22" spans="1:5" ht="16" thickBot="1" x14ac:dyDescent="0.4">
      <c r="A22" s="139"/>
      <c r="B22" s="97"/>
      <c r="C22" s="97"/>
      <c r="D22" s="97"/>
    </row>
    <row r="23" spans="1:5" s="150" customFormat="1" ht="16" thickBot="1" x14ac:dyDescent="0.4">
      <c r="A23" s="138" t="s">
        <v>197</v>
      </c>
      <c r="B23" s="277" t="s">
        <v>34</v>
      </c>
      <c r="C23" s="278">
        <v>10000</v>
      </c>
      <c r="D23" s="279"/>
      <c r="E23" s="150">
        <v>1000</v>
      </c>
    </row>
    <row r="24" spans="1:5" s="150" customFormat="1" ht="16" thickBot="1" x14ac:dyDescent="0.4">
      <c r="A24" s="95"/>
      <c r="B24" s="282" t="s">
        <v>39</v>
      </c>
      <c r="C24" s="278">
        <v>5000</v>
      </c>
      <c r="D24" s="279"/>
    </row>
    <row r="25" spans="1:5" s="150" customFormat="1" ht="16" thickBot="1" x14ac:dyDescent="0.4">
      <c r="A25" s="95"/>
      <c r="B25" s="280" t="s">
        <v>198</v>
      </c>
      <c r="C25" s="279"/>
      <c r="D25" s="278">
        <v>15000</v>
      </c>
    </row>
    <row r="26" spans="1:5" s="150" customFormat="1" ht="16" thickBot="1" x14ac:dyDescent="0.4">
      <c r="A26" s="95"/>
      <c r="B26" s="281" t="s">
        <v>199</v>
      </c>
      <c r="C26" s="279"/>
      <c r="D26" s="279"/>
    </row>
    <row r="27" spans="1:5" s="150" customFormat="1" ht="16" thickBot="1" x14ac:dyDescent="0.4">
      <c r="A27" s="139"/>
      <c r="B27" s="97"/>
      <c r="C27" s="97"/>
      <c r="D27" s="97"/>
    </row>
    <row r="28" spans="1:5" s="150" customFormat="1" ht="16" thickBot="1" x14ac:dyDescent="0.4">
      <c r="A28" s="138" t="s">
        <v>197</v>
      </c>
      <c r="B28" s="282" t="s">
        <v>200</v>
      </c>
      <c r="C28" s="278">
        <v>4000</v>
      </c>
      <c r="D28" s="279"/>
    </row>
    <row r="29" spans="1:5" s="150" customFormat="1" ht="16" thickBot="1" x14ac:dyDescent="0.4">
      <c r="A29" s="95"/>
      <c r="B29" s="280" t="s">
        <v>201</v>
      </c>
      <c r="C29" s="279"/>
      <c r="D29" s="278">
        <v>4000</v>
      </c>
    </row>
    <row r="30" spans="1:5" s="150" customFormat="1" ht="16" thickBot="1" x14ac:dyDescent="0.4">
      <c r="A30" s="95"/>
      <c r="B30" s="281" t="s">
        <v>309</v>
      </c>
      <c r="C30" s="279"/>
      <c r="D30" s="279"/>
    </row>
    <row r="31" spans="1:5" s="150" customFormat="1" ht="16" thickBot="1" x14ac:dyDescent="0.4">
      <c r="A31" s="139"/>
      <c r="B31" s="97"/>
      <c r="C31" s="97"/>
      <c r="D31" s="97"/>
    </row>
    <row r="32" spans="1:5" s="150" customFormat="1" ht="16" thickBot="1" x14ac:dyDescent="0.4">
      <c r="A32" s="138" t="s">
        <v>202</v>
      </c>
      <c r="B32" s="282" t="s">
        <v>34</v>
      </c>
      <c r="C32" s="278">
        <v>4000</v>
      </c>
      <c r="D32" s="279"/>
    </row>
    <row r="33" spans="1:4" s="150" customFormat="1" ht="16" thickBot="1" x14ac:dyDescent="0.4">
      <c r="A33" s="95"/>
      <c r="B33" s="280" t="s">
        <v>203</v>
      </c>
      <c r="C33" s="279"/>
      <c r="D33" s="278">
        <v>4000</v>
      </c>
    </row>
    <row r="34" spans="1:4" s="150" customFormat="1" ht="16" thickBot="1" x14ac:dyDescent="0.4">
      <c r="A34" s="95"/>
      <c r="B34" s="281" t="s">
        <v>204</v>
      </c>
      <c r="C34" s="279"/>
      <c r="D34" s="279"/>
    </row>
    <row r="35" spans="1:4" s="150" customFormat="1" ht="16" thickBot="1" x14ac:dyDescent="0.4">
      <c r="A35" s="139"/>
      <c r="B35" s="97"/>
      <c r="C35" s="97"/>
      <c r="D35" s="97"/>
    </row>
    <row r="36" spans="1:4" s="150" customFormat="1" ht="16" thickBot="1" x14ac:dyDescent="0.4">
      <c r="A36" s="138" t="s">
        <v>205</v>
      </c>
      <c r="B36" s="282" t="s">
        <v>206</v>
      </c>
      <c r="C36" s="278">
        <v>5000</v>
      </c>
      <c r="D36" s="279"/>
    </row>
    <row r="37" spans="1:4" s="150" customFormat="1" ht="16" thickBot="1" x14ac:dyDescent="0.4">
      <c r="A37" s="95"/>
      <c r="B37" s="280" t="s">
        <v>207</v>
      </c>
      <c r="C37" s="279"/>
      <c r="D37" s="278">
        <v>5000</v>
      </c>
    </row>
    <row r="38" spans="1:4" s="150" customFormat="1" ht="16" thickBot="1" x14ac:dyDescent="0.4">
      <c r="A38" s="95"/>
      <c r="B38" s="281" t="s">
        <v>208</v>
      </c>
      <c r="C38" s="279"/>
      <c r="D38" s="279"/>
    </row>
    <row r="39" spans="1:4" s="150" customFormat="1" ht="16" thickBot="1" x14ac:dyDescent="0.4">
      <c r="A39" s="139"/>
      <c r="B39" s="97"/>
      <c r="C39" s="97"/>
      <c r="D39" s="97"/>
    </row>
    <row r="40" spans="1:4" s="150" customFormat="1" ht="16" thickBot="1" x14ac:dyDescent="0.4">
      <c r="A40" s="138" t="s">
        <v>209</v>
      </c>
      <c r="B40" s="282" t="s">
        <v>210</v>
      </c>
      <c r="C40" s="280">
        <v>500</v>
      </c>
      <c r="D40" s="279"/>
    </row>
    <row r="41" spans="1:4" s="150" customFormat="1" ht="16" thickBot="1" x14ac:dyDescent="0.4">
      <c r="A41" s="95"/>
      <c r="B41" s="280" t="s">
        <v>211</v>
      </c>
      <c r="C41" s="279"/>
      <c r="D41" s="280">
        <v>500</v>
      </c>
    </row>
    <row r="42" spans="1:4" s="150" customFormat="1" ht="16" thickBot="1" x14ac:dyDescent="0.4">
      <c r="A42" s="95"/>
      <c r="B42" s="281" t="s">
        <v>212</v>
      </c>
      <c r="C42" s="279"/>
      <c r="D42" s="279"/>
    </row>
    <row r="43" spans="1:4" s="150" customFormat="1" ht="16" thickBot="1" x14ac:dyDescent="0.4">
      <c r="A43" s="139"/>
      <c r="B43" s="97"/>
      <c r="C43" s="97"/>
      <c r="D43" s="97"/>
    </row>
    <row r="44" spans="1:4" s="150" customFormat="1" ht="16" thickBot="1" x14ac:dyDescent="0.4">
      <c r="A44" s="138" t="s">
        <v>209</v>
      </c>
      <c r="B44" s="282" t="s">
        <v>148</v>
      </c>
      <c r="C44" s="278">
        <v>1000</v>
      </c>
      <c r="D44" s="279"/>
    </row>
    <row r="45" spans="1:4" s="150" customFormat="1" ht="16" thickBot="1" x14ac:dyDescent="0.4">
      <c r="A45" s="95"/>
      <c r="B45" s="280" t="s">
        <v>213</v>
      </c>
      <c r="C45" s="279"/>
      <c r="D45" s="278">
        <v>1000</v>
      </c>
    </row>
    <row r="46" spans="1:4" s="150" customFormat="1" ht="16" thickBot="1" x14ac:dyDescent="0.4">
      <c r="A46" s="95"/>
      <c r="B46" s="281" t="s">
        <v>214</v>
      </c>
      <c r="C46" s="279"/>
      <c r="D46" s="279"/>
    </row>
    <row r="47" spans="1:4" s="150" customFormat="1" ht="16" thickBot="1" x14ac:dyDescent="0.4">
      <c r="A47" s="139"/>
      <c r="B47" s="97"/>
      <c r="C47" s="97"/>
      <c r="D47" s="97"/>
    </row>
    <row r="48" spans="1:4" s="150" customFormat="1" ht="16" thickBot="1" x14ac:dyDescent="0.4">
      <c r="A48" s="138" t="s">
        <v>209</v>
      </c>
      <c r="B48" s="282" t="s">
        <v>215</v>
      </c>
      <c r="C48" s="278">
        <v>10000</v>
      </c>
      <c r="D48" s="279"/>
    </row>
    <row r="49" spans="1:4" s="150" customFormat="1" ht="31.5" thickBot="1" x14ac:dyDescent="0.4">
      <c r="A49" s="95"/>
      <c r="B49" s="280" t="s">
        <v>216</v>
      </c>
      <c r="C49" s="279"/>
      <c r="D49" s="278">
        <v>10000</v>
      </c>
    </row>
    <row r="50" spans="1:4" s="150" customFormat="1" ht="16" thickBot="1" x14ac:dyDescent="0.4">
      <c r="A50" s="95"/>
      <c r="B50" s="281" t="s">
        <v>310</v>
      </c>
      <c r="C50" s="279"/>
      <c r="D50" s="279"/>
    </row>
    <row r="51" spans="1:4" s="150" customFormat="1" ht="16" thickBot="1" x14ac:dyDescent="0.4">
      <c r="A51" s="139"/>
      <c r="B51" s="97"/>
      <c r="C51" s="97"/>
      <c r="D51" s="97"/>
    </row>
    <row r="52" spans="1:4" s="150" customFormat="1" ht="16" thickBot="1" x14ac:dyDescent="0.4">
      <c r="A52" s="138" t="s">
        <v>209</v>
      </c>
      <c r="B52" s="282" t="s">
        <v>217</v>
      </c>
      <c r="C52" s="280">
        <v>700</v>
      </c>
      <c r="D52" s="279"/>
    </row>
    <row r="53" spans="1:4" s="150" customFormat="1" ht="31.5" thickBot="1" x14ac:dyDescent="0.4">
      <c r="A53" s="95"/>
      <c r="B53" s="280" t="s">
        <v>218</v>
      </c>
      <c r="C53" s="279"/>
      <c r="D53" s="280">
        <v>700</v>
      </c>
    </row>
    <row r="54" spans="1:4" s="150" customFormat="1" ht="16" thickBot="1" x14ac:dyDescent="0.4">
      <c r="A54" s="95"/>
      <c r="B54" s="281" t="s">
        <v>310</v>
      </c>
      <c r="C54" s="279"/>
      <c r="D54" s="279"/>
    </row>
    <row r="55" spans="1:4" s="150" customFormat="1" ht="16" thickBot="1" x14ac:dyDescent="0.4">
      <c r="A55" s="139"/>
      <c r="B55" s="97"/>
      <c r="C55" s="97"/>
      <c r="D55" s="97"/>
    </row>
    <row r="56" spans="1:4" s="150" customFormat="1" ht="16" thickBot="1" x14ac:dyDescent="0.4">
      <c r="A56" s="138" t="s">
        <v>209</v>
      </c>
      <c r="B56" s="282" t="s">
        <v>127</v>
      </c>
      <c r="C56" s="278">
        <v>1200</v>
      </c>
      <c r="D56" s="279"/>
    </row>
    <row r="57" spans="1:4" s="150" customFormat="1" ht="16" thickBot="1" x14ac:dyDescent="0.4">
      <c r="A57" s="95"/>
      <c r="B57" s="280" t="s">
        <v>219</v>
      </c>
      <c r="C57" s="279"/>
      <c r="D57" s="278">
        <v>1200</v>
      </c>
    </row>
    <row r="58" spans="1:4" s="150" customFormat="1" ht="16" thickBot="1" x14ac:dyDescent="0.4">
      <c r="A58" s="95"/>
      <c r="B58" s="281" t="s">
        <v>220</v>
      </c>
      <c r="C58" s="279"/>
      <c r="D58" s="279"/>
    </row>
    <row r="59" spans="1:4" s="150" customFormat="1" ht="16" thickBot="1" x14ac:dyDescent="0.4">
      <c r="A59" s="139"/>
      <c r="B59" s="97"/>
      <c r="C59" s="97"/>
      <c r="D59" s="97"/>
    </row>
    <row r="60" spans="1:4" s="150" customFormat="1" ht="16" thickBot="1" x14ac:dyDescent="0.4">
      <c r="A60" s="138" t="s">
        <v>209</v>
      </c>
      <c r="B60" s="282" t="s">
        <v>221</v>
      </c>
      <c r="C60" s="280">
        <v>24</v>
      </c>
      <c r="D60" s="279"/>
    </row>
    <row r="61" spans="1:4" s="150" customFormat="1" ht="16" thickBot="1" x14ac:dyDescent="0.4">
      <c r="A61" s="95"/>
      <c r="B61" s="280" t="s">
        <v>222</v>
      </c>
      <c r="C61" s="279"/>
      <c r="D61" s="280">
        <v>24</v>
      </c>
    </row>
    <row r="62" spans="1:4" s="150" customFormat="1" ht="16" thickBot="1" x14ac:dyDescent="0.4">
      <c r="A62" s="95"/>
      <c r="B62" s="281" t="s">
        <v>223</v>
      </c>
      <c r="C62" s="279"/>
      <c r="D62" s="279"/>
    </row>
    <row r="63" spans="1:4" x14ac:dyDescent="0.35">
      <c r="A63" s="150"/>
      <c r="B63" s="150"/>
      <c r="C63" s="150"/>
      <c r="D63" s="150"/>
    </row>
    <row r="64" spans="1:4" ht="15" thickBot="1" x14ac:dyDescent="0.4"/>
    <row r="65" spans="1:3" ht="20" x14ac:dyDescent="0.35">
      <c r="A65" s="230" t="s">
        <v>224</v>
      </c>
      <c r="B65" s="231"/>
      <c r="C65" s="232"/>
    </row>
    <row r="66" spans="1:3" ht="20.5" thickBot="1" x14ac:dyDescent="0.4">
      <c r="A66" s="233" t="s">
        <v>225</v>
      </c>
      <c r="B66" s="234"/>
      <c r="C66" s="235"/>
    </row>
    <row r="67" spans="1:3" ht="16" thickBot="1" x14ac:dyDescent="0.4">
      <c r="A67" s="112" t="s">
        <v>34</v>
      </c>
      <c r="B67" s="113">
        <v>22500</v>
      </c>
      <c r="C67" s="102"/>
    </row>
    <row r="68" spans="1:3" ht="16" thickBot="1" x14ac:dyDescent="0.4">
      <c r="A68" s="114" t="s">
        <v>190</v>
      </c>
      <c r="B68" s="115">
        <v>1000</v>
      </c>
      <c r="C68" s="103"/>
    </row>
    <row r="69" spans="1:3" ht="16" thickBot="1" x14ac:dyDescent="0.4">
      <c r="A69" s="112" t="s">
        <v>39</v>
      </c>
      <c r="B69" s="113">
        <v>5000</v>
      </c>
      <c r="C69" s="102"/>
    </row>
    <row r="70" spans="1:3" ht="16" thickBot="1" x14ac:dyDescent="0.4">
      <c r="A70" s="114" t="s">
        <v>226</v>
      </c>
      <c r="B70" s="115">
        <v>7000</v>
      </c>
      <c r="C70" s="103"/>
    </row>
    <row r="71" spans="1:3" ht="16" thickBot="1" x14ac:dyDescent="0.4">
      <c r="A71" s="112" t="s">
        <v>47</v>
      </c>
      <c r="B71" s="113">
        <v>1000</v>
      </c>
      <c r="C71" s="102"/>
    </row>
    <row r="72" spans="1:3" ht="16" thickBot="1" x14ac:dyDescent="0.4">
      <c r="A72" s="114" t="s">
        <v>227</v>
      </c>
      <c r="B72" s="116">
        <v>300</v>
      </c>
      <c r="C72" s="103"/>
    </row>
    <row r="73" spans="1:3" ht="16" thickBot="1" x14ac:dyDescent="0.4">
      <c r="A73" s="112" t="s">
        <v>119</v>
      </c>
      <c r="B73" s="113">
        <v>150000</v>
      </c>
      <c r="C73" s="102"/>
    </row>
    <row r="74" spans="1:3" ht="31.5" thickBot="1" x14ac:dyDescent="0.4">
      <c r="A74" s="114" t="s">
        <v>228</v>
      </c>
      <c r="B74" s="103"/>
      <c r="C74" s="115">
        <v>10000</v>
      </c>
    </row>
    <row r="75" spans="1:3" ht="16" thickBot="1" x14ac:dyDescent="0.4">
      <c r="A75" s="112" t="s">
        <v>229</v>
      </c>
      <c r="B75" s="113">
        <v>2000</v>
      </c>
      <c r="C75" s="102"/>
    </row>
    <row r="76" spans="1:3" ht="31.5" thickBot="1" x14ac:dyDescent="0.4">
      <c r="A76" s="114" t="s">
        <v>230</v>
      </c>
      <c r="B76" s="103"/>
      <c r="C76" s="116">
        <v>700</v>
      </c>
    </row>
    <row r="77" spans="1:3" ht="16" thickBot="1" x14ac:dyDescent="0.4">
      <c r="A77" s="112" t="s">
        <v>231</v>
      </c>
      <c r="B77" s="105"/>
      <c r="C77" s="113">
        <v>2000</v>
      </c>
    </row>
    <row r="78" spans="1:3" ht="16" thickBot="1" x14ac:dyDescent="0.4">
      <c r="A78" s="114" t="s">
        <v>38</v>
      </c>
      <c r="B78" s="106"/>
      <c r="C78" s="115">
        <v>15000</v>
      </c>
    </row>
    <row r="79" spans="1:3" ht="16" thickBot="1" x14ac:dyDescent="0.4">
      <c r="A79" s="112" t="s">
        <v>42</v>
      </c>
      <c r="B79" s="105"/>
      <c r="C79" s="113">
        <v>9800</v>
      </c>
    </row>
    <row r="80" spans="1:3" ht="16" thickBot="1" x14ac:dyDescent="0.4">
      <c r="A80" s="114" t="s">
        <v>232</v>
      </c>
      <c r="B80" s="106"/>
      <c r="C80" s="115">
        <v>1200</v>
      </c>
    </row>
    <row r="81" spans="1:3" ht="16" thickBot="1" x14ac:dyDescent="0.4">
      <c r="A81" s="112" t="s">
        <v>233</v>
      </c>
      <c r="B81" s="105"/>
      <c r="C81" s="117">
        <v>24</v>
      </c>
    </row>
    <row r="82" spans="1:3" ht="16" thickBot="1" x14ac:dyDescent="0.4">
      <c r="A82" s="114" t="s">
        <v>234</v>
      </c>
      <c r="B82" s="106"/>
      <c r="C82" s="115">
        <v>60000</v>
      </c>
    </row>
    <row r="83" spans="1:3" ht="16" thickBot="1" x14ac:dyDescent="0.4">
      <c r="A83" s="112" t="s">
        <v>235</v>
      </c>
      <c r="B83" s="105"/>
      <c r="C83" s="113">
        <v>80000</v>
      </c>
    </row>
    <row r="84" spans="1:3" ht="16" thickBot="1" x14ac:dyDescent="0.4">
      <c r="A84" s="114" t="s">
        <v>85</v>
      </c>
      <c r="B84" s="106"/>
      <c r="C84" s="115">
        <v>10000</v>
      </c>
    </row>
    <row r="85" spans="1:3" s="144" customFormat="1" ht="16" thickBot="1" x14ac:dyDescent="0.4">
      <c r="A85" s="141" t="s">
        <v>236</v>
      </c>
      <c r="B85" s="142"/>
      <c r="C85" s="143">
        <v>15000</v>
      </c>
    </row>
    <row r="86" spans="1:3" s="144" customFormat="1" ht="16" thickBot="1" x14ac:dyDescent="0.4">
      <c r="A86" s="141" t="s">
        <v>237</v>
      </c>
      <c r="B86" s="142"/>
      <c r="C86" s="143">
        <v>4000</v>
      </c>
    </row>
    <row r="87" spans="1:3" s="144" customFormat="1" ht="16" thickBot="1" x14ac:dyDescent="0.4">
      <c r="A87" s="141" t="s">
        <v>238</v>
      </c>
      <c r="B87" s="143">
        <v>4000</v>
      </c>
      <c r="C87" s="142"/>
    </row>
    <row r="88" spans="1:3" s="144" customFormat="1" ht="31.5" thickBot="1" x14ac:dyDescent="0.4">
      <c r="A88" s="141" t="s">
        <v>239</v>
      </c>
      <c r="B88" s="143">
        <v>1500</v>
      </c>
      <c r="C88" s="142"/>
    </row>
    <row r="89" spans="1:3" s="144" customFormat="1" ht="16" thickBot="1" x14ac:dyDescent="0.4">
      <c r="A89" s="141" t="s">
        <v>90</v>
      </c>
      <c r="B89" s="145">
        <v>500</v>
      </c>
      <c r="C89" s="142"/>
    </row>
    <row r="90" spans="1:3" s="144" customFormat="1" ht="16" thickBot="1" x14ac:dyDescent="0.4">
      <c r="A90" s="141" t="s">
        <v>240</v>
      </c>
      <c r="B90" s="143">
        <v>1000</v>
      </c>
      <c r="C90" s="142"/>
    </row>
    <row r="91" spans="1:3" s="144" customFormat="1" ht="16" thickBot="1" x14ac:dyDescent="0.4">
      <c r="A91" s="141" t="s">
        <v>241</v>
      </c>
      <c r="B91" s="143">
        <v>10700</v>
      </c>
      <c r="C91" s="142"/>
    </row>
    <row r="92" spans="1:3" s="144" customFormat="1" ht="16" thickBot="1" x14ac:dyDescent="0.4">
      <c r="A92" s="141" t="s">
        <v>242</v>
      </c>
      <c r="B92" s="143">
        <v>1200</v>
      </c>
      <c r="C92" s="142"/>
    </row>
    <row r="93" spans="1:3" s="144" customFormat="1" ht="16" thickBot="1" x14ac:dyDescent="0.4">
      <c r="A93" s="141" t="s">
        <v>243</v>
      </c>
      <c r="B93" s="145">
        <v>24</v>
      </c>
      <c r="C93" s="142"/>
    </row>
    <row r="94" spans="1:3" ht="16" thickBot="1" x14ac:dyDescent="0.4">
      <c r="A94" s="110" t="s">
        <v>91</v>
      </c>
      <c r="B94" s="111">
        <v>207724</v>
      </c>
      <c r="C94" s="111">
        <v>207724</v>
      </c>
    </row>
    <row r="96" spans="1:3" ht="15" thickBot="1" x14ac:dyDescent="0.4"/>
    <row r="97" spans="1:2" ht="18" customHeight="1" x14ac:dyDescent="0.35">
      <c r="A97" s="237" t="s">
        <v>244</v>
      </c>
      <c r="B97" s="238"/>
    </row>
    <row r="98" spans="1:2" ht="17.5" customHeight="1" x14ac:dyDescent="0.35">
      <c r="A98" s="245" t="s">
        <v>151</v>
      </c>
      <c r="B98" s="246"/>
    </row>
    <row r="99" spans="1:2" ht="20.5" thickBot="1" x14ac:dyDescent="0.4">
      <c r="A99" s="257" t="s">
        <v>245</v>
      </c>
      <c r="B99" s="258"/>
    </row>
    <row r="100" spans="1:2" ht="16" thickBot="1" x14ac:dyDescent="0.4">
      <c r="A100" s="118" t="s">
        <v>246</v>
      </c>
      <c r="B100" s="120">
        <v>15000</v>
      </c>
    </row>
    <row r="101" spans="1:2" ht="16" thickBot="1" x14ac:dyDescent="0.4">
      <c r="A101" s="119" t="s">
        <v>247</v>
      </c>
      <c r="B101" s="121">
        <v>-4000</v>
      </c>
    </row>
    <row r="102" spans="1:2" ht="16" thickBot="1" x14ac:dyDescent="0.4">
      <c r="A102" s="108" t="s">
        <v>248</v>
      </c>
      <c r="B102" s="101">
        <v>11000</v>
      </c>
    </row>
    <row r="103" spans="1:2" ht="16" thickBot="1" x14ac:dyDescent="0.4">
      <c r="A103" s="119" t="s">
        <v>249</v>
      </c>
      <c r="B103" s="121">
        <v>4000</v>
      </c>
    </row>
    <row r="104" spans="1:2" ht="16" thickBot="1" x14ac:dyDescent="0.4">
      <c r="A104" s="118" t="s">
        <v>250</v>
      </c>
      <c r="B104" s="120">
        <v>-1200</v>
      </c>
    </row>
    <row r="105" spans="1:2" ht="16" thickBot="1" x14ac:dyDescent="0.4">
      <c r="A105" s="119" t="s">
        <v>251</v>
      </c>
      <c r="B105" s="121">
        <v>-10700</v>
      </c>
    </row>
    <row r="106" spans="1:2" ht="31.5" thickBot="1" x14ac:dyDescent="0.4">
      <c r="A106" s="118" t="s">
        <v>252</v>
      </c>
      <c r="B106" s="120">
        <v>-1500</v>
      </c>
    </row>
    <row r="107" spans="1:2" ht="16" thickBot="1" x14ac:dyDescent="0.4">
      <c r="A107" s="119" t="s">
        <v>253</v>
      </c>
      <c r="B107" s="119">
        <v>-500</v>
      </c>
    </row>
    <row r="108" spans="1:2" ht="16" thickBot="1" x14ac:dyDescent="0.4">
      <c r="A108" s="118" t="s">
        <v>254</v>
      </c>
      <c r="B108" s="120">
        <v>-1000</v>
      </c>
    </row>
    <row r="109" spans="1:2" ht="16" thickBot="1" x14ac:dyDescent="0.4">
      <c r="A109" s="109" t="s">
        <v>255</v>
      </c>
      <c r="B109" s="104">
        <v>100</v>
      </c>
    </row>
    <row r="110" spans="1:2" ht="16" thickBot="1" x14ac:dyDescent="0.4">
      <c r="A110" s="108" t="s">
        <v>256</v>
      </c>
      <c r="B110" s="107">
        <v>100</v>
      </c>
    </row>
    <row r="111" spans="1:2" ht="16" thickBot="1" x14ac:dyDescent="0.4">
      <c r="A111" s="140" t="s">
        <v>287</v>
      </c>
      <c r="B111" s="119" t="s">
        <v>257</v>
      </c>
    </row>
    <row r="112" spans="1:2" ht="16" thickBot="1" x14ac:dyDescent="0.4">
      <c r="A112" s="122" t="s">
        <v>154</v>
      </c>
      <c r="B112" s="123">
        <v>76</v>
      </c>
    </row>
    <row r="114" spans="1:4" ht="15" thickBot="1" x14ac:dyDescent="0.4"/>
    <row r="115" spans="1:4" ht="20" customHeight="1" x14ac:dyDescent="0.35">
      <c r="A115" s="259" t="s">
        <v>244</v>
      </c>
      <c r="B115" s="260"/>
    </row>
    <row r="116" spans="1:4" ht="20" customHeight="1" x14ac:dyDescent="0.35">
      <c r="A116" s="261" t="s">
        <v>258</v>
      </c>
      <c r="B116" s="262"/>
    </row>
    <row r="117" spans="1:4" ht="20.5" thickBot="1" x14ac:dyDescent="0.4">
      <c r="A117" s="263" t="s">
        <v>245</v>
      </c>
      <c r="B117" s="264"/>
    </row>
    <row r="118" spans="1:4" ht="31.5" thickBot="1" x14ac:dyDescent="0.4">
      <c r="A118" s="118" t="s">
        <v>314</v>
      </c>
      <c r="B118" s="168">
        <v>80000</v>
      </c>
    </row>
    <row r="119" spans="1:4" ht="31.5" thickBot="1" x14ac:dyDescent="0.4">
      <c r="A119" s="118" t="s">
        <v>313</v>
      </c>
      <c r="B119" s="168">
        <v>10000</v>
      </c>
    </row>
    <row r="120" spans="1:4" ht="31.5" thickBot="1" x14ac:dyDescent="0.4">
      <c r="A120" s="108" t="s">
        <v>315</v>
      </c>
      <c r="B120" s="169">
        <f>B118+B119</f>
        <v>90000</v>
      </c>
    </row>
    <row r="121" spans="1:4" ht="16" thickBot="1" x14ac:dyDescent="0.4">
      <c r="A121" s="118" t="s">
        <v>259</v>
      </c>
      <c r="B121" s="168">
        <v>76</v>
      </c>
    </row>
    <row r="122" spans="1:4" ht="16" thickBot="1" x14ac:dyDescent="0.4">
      <c r="A122" s="118"/>
      <c r="B122" s="168"/>
    </row>
    <row r="123" spans="1:4" ht="31.5" thickBot="1" x14ac:dyDescent="0.4">
      <c r="A123" s="118" t="s">
        <v>311</v>
      </c>
      <c r="B123" s="168">
        <v>80000</v>
      </c>
    </row>
    <row r="124" spans="1:4" ht="31.5" thickBot="1" x14ac:dyDescent="0.4">
      <c r="A124" s="118" t="s">
        <v>260</v>
      </c>
      <c r="B124" s="168">
        <v>10076</v>
      </c>
    </row>
    <row r="125" spans="1:4" ht="31.5" thickBot="1" x14ac:dyDescent="0.4">
      <c r="A125" s="108" t="s">
        <v>312</v>
      </c>
      <c r="B125" s="169">
        <f>B123+B124</f>
        <v>90076</v>
      </c>
    </row>
    <row r="127" spans="1:4" x14ac:dyDescent="0.35">
      <c r="A127" s="265" t="s">
        <v>264</v>
      </c>
      <c r="B127" s="266"/>
      <c r="C127" s="266"/>
      <c r="D127" s="266"/>
    </row>
    <row r="128" spans="1:4" x14ac:dyDescent="0.35">
      <c r="A128" s="265"/>
      <c r="B128" s="266"/>
      <c r="C128" s="266"/>
      <c r="D128" s="266"/>
    </row>
    <row r="129" spans="1:4" ht="15" thickBot="1" x14ac:dyDescent="0.4">
      <c r="A129" s="267"/>
      <c r="B129" s="268"/>
      <c r="C129" s="268"/>
      <c r="D129" s="268"/>
    </row>
    <row r="130" spans="1:4" ht="15.5" thickTop="1" thickBot="1" x14ac:dyDescent="0.4">
      <c r="A130" s="247" t="s">
        <v>168</v>
      </c>
      <c r="B130" s="248"/>
      <c r="C130" s="221" t="s">
        <v>169</v>
      </c>
      <c r="D130" s="222"/>
    </row>
    <row r="131" spans="1:4" ht="16" thickBot="1" x14ac:dyDescent="0.4">
      <c r="A131" s="223" t="s">
        <v>281</v>
      </c>
      <c r="B131" s="224"/>
      <c r="C131" s="225" t="s">
        <v>282</v>
      </c>
      <c r="D131" s="226"/>
    </row>
    <row r="132" spans="1:4" ht="16" thickBot="1" x14ac:dyDescent="0.4">
      <c r="A132" s="125" t="s">
        <v>172</v>
      </c>
      <c r="B132" s="126">
        <v>22500</v>
      </c>
      <c r="C132" s="127" t="s">
        <v>173</v>
      </c>
      <c r="D132" s="128">
        <v>2000</v>
      </c>
    </row>
    <row r="133" spans="1:4" ht="16" thickBot="1" x14ac:dyDescent="0.4">
      <c r="A133" s="125"/>
      <c r="B133" s="126"/>
      <c r="C133" s="127" t="s">
        <v>174</v>
      </c>
      <c r="D133" s="128">
        <v>15000</v>
      </c>
    </row>
    <row r="134" spans="1:4" ht="16" thickBot="1" x14ac:dyDescent="0.4">
      <c r="A134" s="125" t="s">
        <v>39</v>
      </c>
      <c r="B134" s="126">
        <v>5000</v>
      </c>
      <c r="C134" s="127" t="s">
        <v>232</v>
      </c>
      <c r="D134" s="128">
        <v>1200</v>
      </c>
    </row>
    <row r="135" spans="1:4" ht="16" thickBot="1" x14ac:dyDescent="0.4">
      <c r="A135" s="125" t="s">
        <v>175</v>
      </c>
      <c r="B135" s="126">
        <v>7000</v>
      </c>
      <c r="C135" s="127" t="s">
        <v>263</v>
      </c>
      <c r="D135" s="128">
        <v>24</v>
      </c>
    </row>
    <row r="136" spans="1:4" ht="16" thickBot="1" x14ac:dyDescent="0.4">
      <c r="A136" s="125" t="s">
        <v>177</v>
      </c>
      <c r="B136" s="126">
        <v>1000</v>
      </c>
      <c r="C136" s="127" t="s">
        <v>176</v>
      </c>
      <c r="D136" s="128">
        <v>9800</v>
      </c>
    </row>
    <row r="137" spans="1:4" ht="16" thickBot="1" x14ac:dyDescent="0.4">
      <c r="A137" s="125"/>
      <c r="B137" s="126"/>
      <c r="C137" s="130"/>
      <c r="D137" s="128"/>
    </row>
    <row r="138" spans="1:4" ht="16" thickBot="1" x14ac:dyDescent="0.4">
      <c r="A138" s="125" t="s">
        <v>190</v>
      </c>
      <c r="B138" s="126">
        <v>1000</v>
      </c>
      <c r="C138" s="219" t="s">
        <v>284</v>
      </c>
      <c r="D138" s="220"/>
    </row>
    <row r="139" spans="1:4" ht="16" thickBot="1" x14ac:dyDescent="0.4">
      <c r="A139" s="125" t="s">
        <v>179</v>
      </c>
      <c r="B139" s="129">
        <v>300</v>
      </c>
      <c r="C139" s="127" t="s">
        <v>180</v>
      </c>
      <c r="D139" s="128">
        <v>60000</v>
      </c>
    </row>
    <row r="140" spans="1:4" ht="16" thickBot="1" x14ac:dyDescent="0.4">
      <c r="A140" s="170"/>
      <c r="B140" s="129"/>
      <c r="C140" s="130"/>
      <c r="D140" s="128"/>
    </row>
    <row r="141" spans="1:4" ht="16" thickBot="1" x14ac:dyDescent="0.4">
      <c r="A141" s="227" t="s">
        <v>283</v>
      </c>
      <c r="B141" s="228"/>
      <c r="C141" s="130"/>
      <c r="D141" s="128"/>
    </row>
    <row r="142" spans="1:4" ht="16" thickBot="1" x14ac:dyDescent="0.4">
      <c r="A142" s="125" t="s">
        <v>183</v>
      </c>
      <c r="B142" s="171">
        <v>150000</v>
      </c>
      <c r="C142" s="130"/>
      <c r="D142" s="128"/>
    </row>
    <row r="143" spans="1:4" ht="31.5" thickBot="1" x14ac:dyDescent="0.4">
      <c r="A143" s="131" t="s">
        <v>261</v>
      </c>
      <c r="B143" s="171">
        <v>-10000</v>
      </c>
      <c r="C143" s="130"/>
      <c r="D143" s="128"/>
    </row>
    <row r="144" spans="1:4" ht="16" thickBot="1" x14ac:dyDescent="0.4">
      <c r="A144" s="125"/>
      <c r="B144" s="126">
        <f>B142+B143</f>
        <v>140000</v>
      </c>
      <c r="C144" s="219" t="s">
        <v>285</v>
      </c>
      <c r="D144" s="220"/>
    </row>
    <row r="145" spans="1:4" ht="16" thickBot="1" x14ac:dyDescent="0.4">
      <c r="A145" s="125" t="s">
        <v>185</v>
      </c>
      <c r="B145" s="171">
        <v>2000</v>
      </c>
      <c r="C145" s="127" t="s">
        <v>184</v>
      </c>
      <c r="D145" s="128">
        <v>80000</v>
      </c>
    </row>
    <row r="146" spans="1:4" ht="31.5" thickBot="1" x14ac:dyDescent="0.4">
      <c r="A146" s="131" t="s">
        <v>262</v>
      </c>
      <c r="B146" s="171">
        <v>-700</v>
      </c>
      <c r="C146" s="127" t="s">
        <v>186</v>
      </c>
      <c r="D146" s="128">
        <f>B124</f>
        <v>10076</v>
      </c>
    </row>
    <row r="147" spans="1:4" ht="16" thickBot="1" x14ac:dyDescent="0.4">
      <c r="A147" s="125"/>
      <c r="B147" s="126">
        <f>B145+B146</f>
        <v>1300</v>
      </c>
      <c r="C147" s="127"/>
      <c r="D147" s="128"/>
    </row>
    <row r="148" spans="1:4" ht="31.5" customHeight="1" thickBot="1" x14ac:dyDescent="0.4">
      <c r="A148" s="132" t="s">
        <v>265</v>
      </c>
      <c r="B148" s="133">
        <f>B147+B144+B139+B138+B136+B135+B134+B132</f>
        <v>178100</v>
      </c>
      <c r="C148" s="134" t="s">
        <v>286</v>
      </c>
      <c r="D148" s="135">
        <f>D146+D145+D139+D136+D135+D134+D133+D132</f>
        <v>178100</v>
      </c>
    </row>
    <row r="151" spans="1:4" ht="42.5" thickBot="1" x14ac:dyDescent="0.55000000000000004">
      <c r="A151" s="147" t="s">
        <v>269</v>
      </c>
      <c r="B151" s="147"/>
      <c r="C151" s="147"/>
      <c r="D151" s="147"/>
    </row>
    <row r="152" spans="1:4" ht="16" thickBot="1" x14ac:dyDescent="0.4">
      <c r="A152" s="92" t="s">
        <v>209</v>
      </c>
      <c r="B152" s="99" t="s">
        <v>246</v>
      </c>
      <c r="C152" s="93">
        <v>15000</v>
      </c>
      <c r="D152" s="94"/>
    </row>
    <row r="153" spans="1:4" ht="16" thickBot="1" x14ac:dyDescent="0.4">
      <c r="A153" s="95"/>
      <c r="B153" s="99" t="s">
        <v>266</v>
      </c>
      <c r="C153" s="93">
        <v>4000</v>
      </c>
      <c r="D153" s="94"/>
    </row>
    <row r="154" spans="1:4" ht="16" thickBot="1" x14ac:dyDescent="0.4">
      <c r="A154" s="95"/>
      <c r="B154" s="98" t="s">
        <v>267</v>
      </c>
      <c r="C154" s="94"/>
      <c r="D154" s="93">
        <f>SUM(C152:C153)</f>
        <v>19000</v>
      </c>
    </row>
    <row r="155" spans="1:4" ht="16" thickBot="1" x14ac:dyDescent="0.4">
      <c r="A155" s="95"/>
      <c r="B155" s="96" t="s">
        <v>268</v>
      </c>
      <c r="C155" s="94"/>
      <c r="D155" s="94"/>
    </row>
    <row r="156" spans="1:4" ht="16" thickBot="1" x14ac:dyDescent="0.4">
      <c r="A156" s="97"/>
      <c r="B156" s="97"/>
      <c r="C156" s="100"/>
      <c r="D156" s="97"/>
    </row>
    <row r="157" spans="1:4" ht="16" thickBot="1" x14ac:dyDescent="0.4">
      <c r="A157" s="92" t="s">
        <v>209</v>
      </c>
      <c r="B157" s="99" t="s">
        <v>270</v>
      </c>
      <c r="C157" s="93">
        <f>SUM(D158:D164)</f>
        <v>18924</v>
      </c>
      <c r="D157" s="94"/>
    </row>
    <row r="158" spans="1:4" ht="16" thickBot="1" x14ac:dyDescent="0.4">
      <c r="A158" s="95"/>
      <c r="B158" s="98" t="s">
        <v>271</v>
      </c>
      <c r="C158" s="94"/>
      <c r="D158" s="93">
        <v>4000</v>
      </c>
    </row>
    <row r="159" spans="1:4" ht="16" thickBot="1" x14ac:dyDescent="0.4">
      <c r="A159" s="95"/>
      <c r="B159" s="98" t="s">
        <v>272</v>
      </c>
      <c r="C159" s="94"/>
      <c r="D159" s="93">
        <v>1200</v>
      </c>
    </row>
    <row r="160" spans="1:4" ht="16" thickBot="1" x14ac:dyDescent="0.4">
      <c r="A160" s="95"/>
      <c r="B160" s="98" t="s">
        <v>273</v>
      </c>
      <c r="C160" s="94"/>
      <c r="D160" s="93">
        <v>10700</v>
      </c>
    </row>
    <row r="161" spans="1:4" ht="16" thickBot="1" x14ac:dyDescent="0.4">
      <c r="A161" s="95"/>
      <c r="B161" s="98" t="s">
        <v>274</v>
      </c>
      <c r="C161" s="94"/>
      <c r="D161" s="98">
        <v>500</v>
      </c>
    </row>
    <row r="162" spans="1:4" ht="31.5" thickBot="1" x14ac:dyDescent="0.4">
      <c r="A162" s="95"/>
      <c r="B162" s="98" t="s">
        <v>275</v>
      </c>
      <c r="C162" s="94"/>
      <c r="D162" s="93">
        <v>1500</v>
      </c>
    </row>
    <row r="163" spans="1:4" ht="16" thickBot="1" x14ac:dyDescent="0.4">
      <c r="A163" s="92" t="s">
        <v>276</v>
      </c>
      <c r="B163" s="98" t="s">
        <v>277</v>
      </c>
      <c r="C163" s="94"/>
      <c r="D163" s="93">
        <v>1000</v>
      </c>
    </row>
    <row r="164" spans="1:4" ht="16" thickBot="1" x14ac:dyDescent="0.4">
      <c r="A164" s="95"/>
      <c r="B164" s="98" t="s">
        <v>278</v>
      </c>
      <c r="C164" s="94"/>
      <c r="D164" s="98">
        <v>24</v>
      </c>
    </row>
    <row r="165" spans="1:4" ht="16" thickBot="1" x14ac:dyDescent="0.4">
      <c r="A165" s="95"/>
      <c r="B165" s="96" t="s">
        <v>279</v>
      </c>
      <c r="C165" s="94"/>
      <c r="D165" s="94"/>
    </row>
    <row r="166" spans="1:4" ht="15" customHeight="1" x14ac:dyDescent="0.35"/>
    <row r="167" spans="1:4" ht="15" thickBot="1" x14ac:dyDescent="0.4"/>
    <row r="168" spans="1:4" x14ac:dyDescent="0.35">
      <c r="A168" s="239" t="s">
        <v>224</v>
      </c>
      <c r="B168" s="240"/>
      <c r="C168" s="241"/>
    </row>
    <row r="169" spans="1:4" ht="28.5" customHeight="1" thickBot="1" x14ac:dyDescent="0.4">
      <c r="A169" s="242" t="s">
        <v>280</v>
      </c>
      <c r="B169" s="243"/>
      <c r="C169" s="244"/>
    </row>
    <row r="170" spans="1:4" ht="16" thickBot="1" x14ac:dyDescent="0.4">
      <c r="A170" s="112" t="s">
        <v>34</v>
      </c>
      <c r="B170" s="113">
        <v>22500</v>
      </c>
      <c r="C170" s="102"/>
    </row>
    <row r="171" spans="1:4" ht="16" thickBot="1" x14ac:dyDescent="0.4">
      <c r="A171" s="114" t="s">
        <v>190</v>
      </c>
      <c r="B171" s="115">
        <v>1000</v>
      </c>
      <c r="C171" s="103"/>
    </row>
    <row r="172" spans="1:4" ht="16" thickBot="1" x14ac:dyDescent="0.4">
      <c r="A172" s="112" t="s">
        <v>39</v>
      </c>
      <c r="B172" s="113">
        <v>5000</v>
      </c>
      <c r="C172" s="102"/>
    </row>
    <row r="173" spans="1:4" ht="16" thickBot="1" x14ac:dyDescent="0.4">
      <c r="A173" s="114" t="s">
        <v>226</v>
      </c>
      <c r="B173" s="115">
        <v>7000</v>
      </c>
      <c r="C173" s="103"/>
    </row>
    <row r="174" spans="1:4" ht="16" thickBot="1" x14ac:dyDescent="0.4">
      <c r="A174" s="112" t="s">
        <v>47</v>
      </c>
      <c r="B174" s="113">
        <v>1000</v>
      </c>
      <c r="C174" s="102"/>
    </row>
    <row r="175" spans="1:4" ht="16" thickBot="1" x14ac:dyDescent="0.4">
      <c r="A175" s="114" t="s">
        <v>227</v>
      </c>
      <c r="B175" s="116">
        <v>300</v>
      </c>
      <c r="C175" s="103"/>
    </row>
    <row r="176" spans="1:4" ht="16" thickBot="1" x14ac:dyDescent="0.4">
      <c r="A176" s="112" t="s">
        <v>119</v>
      </c>
      <c r="B176" s="113">
        <v>150000</v>
      </c>
      <c r="C176" s="102"/>
    </row>
    <row r="177" spans="1:3" ht="31.5" thickBot="1" x14ac:dyDescent="0.4">
      <c r="A177" s="114" t="s">
        <v>228</v>
      </c>
      <c r="B177" s="103"/>
      <c r="C177" s="115">
        <v>10000</v>
      </c>
    </row>
    <row r="178" spans="1:3" ht="16" thickBot="1" x14ac:dyDescent="0.4">
      <c r="A178" s="112" t="s">
        <v>229</v>
      </c>
      <c r="B178" s="113">
        <v>2000</v>
      </c>
      <c r="C178" s="102"/>
    </row>
    <row r="179" spans="1:3" ht="31.5" thickBot="1" x14ac:dyDescent="0.4">
      <c r="A179" s="114" t="s">
        <v>230</v>
      </c>
      <c r="B179" s="103"/>
      <c r="C179" s="116">
        <v>700</v>
      </c>
    </row>
    <row r="180" spans="1:3" ht="16" thickBot="1" x14ac:dyDescent="0.4">
      <c r="A180" s="112" t="s">
        <v>231</v>
      </c>
      <c r="B180" s="105"/>
      <c r="C180" s="113">
        <v>2000</v>
      </c>
    </row>
    <row r="181" spans="1:3" ht="16" thickBot="1" x14ac:dyDescent="0.4">
      <c r="A181" s="114" t="s">
        <v>38</v>
      </c>
      <c r="B181" s="106"/>
      <c r="C181" s="115">
        <v>15000</v>
      </c>
    </row>
    <row r="182" spans="1:3" ht="16" thickBot="1" x14ac:dyDescent="0.4">
      <c r="A182" s="112" t="s">
        <v>42</v>
      </c>
      <c r="B182" s="105"/>
      <c r="C182" s="113">
        <v>9800</v>
      </c>
    </row>
    <row r="183" spans="1:3" ht="16" thickBot="1" x14ac:dyDescent="0.4">
      <c r="A183" s="114" t="s">
        <v>232</v>
      </c>
      <c r="B183" s="106"/>
      <c r="C183" s="115">
        <v>1200</v>
      </c>
    </row>
    <row r="184" spans="1:3" ht="16" thickBot="1" x14ac:dyDescent="0.4">
      <c r="A184" s="112" t="s">
        <v>233</v>
      </c>
      <c r="B184" s="105"/>
      <c r="C184" s="117">
        <v>24</v>
      </c>
    </row>
    <row r="185" spans="1:3" ht="16" thickBot="1" x14ac:dyDescent="0.4">
      <c r="A185" s="114" t="s">
        <v>234</v>
      </c>
      <c r="B185" s="106"/>
      <c r="C185" s="115">
        <v>60000</v>
      </c>
    </row>
    <row r="186" spans="1:3" ht="16" thickBot="1" x14ac:dyDescent="0.4">
      <c r="A186" s="112" t="s">
        <v>235</v>
      </c>
      <c r="B186" s="105"/>
      <c r="C186" s="113">
        <v>80000</v>
      </c>
    </row>
    <row r="187" spans="1:3" ht="16" thickBot="1" x14ac:dyDescent="0.4">
      <c r="A187" s="114" t="s">
        <v>85</v>
      </c>
      <c r="B187" s="106"/>
      <c r="C187" s="115">
        <v>10076</v>
      </c>
    </row>
    <row r="188" spans="1:3" ht="16" thickBot="1" x14ac:dyDescent="0.4">
      <c r="A188" s="122" t="s">
        <v>91</v>
      </c>
      <c r="B188" s="124">
        <v>188800</v>
      </c>
      <c r="C188" s="124">
        <v>188800</v>
      </c>
    </row>
  </sheetData>
  <mergeCells count="27">
    <mergeCell ref="A168:C168"/>
    <mergeCell ref="A169:C169"/>
    <mergeCell ref="A98:B98"/>
    <mergeCell ref="A2:B2"/>
    <mergeCell ref="C2:D2"/>
    <mergeCell ref="A3:B3"/>
    <mergeCell ref="C3:D3"/>
    <mergeCell ref="C7:D7"/>
    <mergeCell ref="A9:B9"/>
    <mergeCell ref="C9:D9"/>
    <mergeCell ref="A99:B99"/>
    <mergeCell ref="A115:B115"/>
    <mergeCell ref="A116:B116"/>
    <mergeCell ref="A117:B117"/>
    <mergeCell ref="A127:D129"/>
    <mergeCell ref="A130:B130"/>
    <mergeCell ref="A1:D1"/>
    <mergeCell ref="A65:C65"/>
    <mergeCell ref="A66:C66"/>
    <mergeCell ref="A14:D14"/>
    <mergeCell ref="A97:B97"/>
    <mergeCell ref="C144:D144"/>
    <mergeCell ref="C130:D130"/>
    <mergeCell ref="A131:B131"/>
    <mergeCell ref="C131:D131"/>
    <mergeCell ref="C138:D138"/>
    <mergeCell ref="A141:B1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ALK SERVICES</vt:lpstr>
      <vt:lpstr>SAFIRA Plc</vt:lpstr>
      <vt:lpstr>MIDA Plc</vt:lpstr>
      <vt:lpstr>KLM Inc.</vt:lpstr>
      <vt:lpstr>'SAFIRA Plc'!OLE_LINK1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LEONIDAS DOUKAKIS</cp:lastModifiedBy>
  <dcterms:created xsi:type="dcterms:W3CDTF">2023-09-05T11:02:39Z</dcterms:created>
  <dcterms:modified xsi:type="dcterms:W3CDTF">2024-10-23T18:00:36Z</dcterms:modified>
</cp:coreProperties>
</file>