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uebgr-my.sharepoint.com/personal/asakkas_aueb_gr/Documents/DROPBOX/AUEB/BSc/Machine Learning/Handouts/Section 9/"/>
    </mc:Choice>
  </mc:AlternateContent>
  <xr:revisionPtr revIDLastSave="30" documentId="8_{C24DC3AC-1F0F-494E-A3A4-CE0E06B6242E}" xr6:coauthVersionLast="47" xr6:coauthVersionMax="47" xr10:uidLastSave="{B361DDB0-6B8E-4E0C-955C-F8297876B108}"/>
  <bookViews>
    <workbookView xWindow="-120" yWindow="-120" windowWidth="29040" windowHeight="15720" xr2:uid="{00000000-000D-0000-FFFF-FFFF00000000}"/>
  </bookViews>
  <sheets>
    <sheet name="Gradient Descent" sheetId="6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'Gradient Descent'!$J$3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6" l="1"/>
  <c r="L5" i="6" s="1"/>
  <c r="N5" i="6" s="1"/>
  <c r="K5" i="6"/>
  <c r="L4" i="6"/>
  <c r="N4" i="6" s="1"/>
  <c r="M4" i="6"/>
  <c r="O4" i="6" s="1"/>
  <c r="K4" i="6"/>
  <c r="J4" i="6"/>
  <c r="O3" i="6"/>
  <c r="N3" i="6"/>
  <c r="M3" i="6"/>
  <c r="L3" i="6"/>
  <c r="B16" i="6"/>
  <c r="B15" i="6"/>
  <c r="E7" i="6" s="1"/>
  <c r="J6" i="6" l="1"/>
  <c r="M5" i="6"/>
  <c r="O5" i="6" s="1"/>
  <c r="K6" i="6" s="1"/>
  <c r="F7" i="6"/>
  <c r="G7" i="6"/>
  <c r="E6" i="6"/>
  <c r="E12" i="6"/>
  <c r="E4" i="6"/>
  <c r="E11" i="6"/>
  <c r="E3" i="6"/>
  <c r="E5" i="6"/>
  <c r="E10" i="6"/>
  <c r="E9" i="6"/>
  <c r="E8" i="6"/>
  <c r="M6" i="6" l="1"/>
  <c r="O6" i="6" s="1"/>
  <c r="K7" i="6" s="1"/>
  <c r="L6" i="6"/>
  <c r="N6" i="6" s="1"/>
  <c r="J7" i="6" s="1"/>
  <c r="G3" i="6"/>
  <c r="F3" i="6"/>
  <c r="F11" i="6"/>
  <c r="G11" i="6"/>
  <c r="F5" i="6"/>
  <c r="G5" i="6"/>
  <c r="F4" i="6"/>
  <c r="G4" i="6"/>
  <c r="F12" i="6"/>
  <c r="G12" i="6"/>
  <c r="F8" i="6"/>
  <c r="G8" i="6"/>
  <c r="F6" i="6"/>
  <c r="G6" i="6"/>
  <c r="F9" i="6"/>
  <c r="G9" i="6"/>
  <c r="F10" i="6"/>
  <c r="G10" i="6"/>
  <c r="L7" i="6" l="1"/>
  <c r="N7" i="6" s="1"/>
  <c r="J8" i="6" s="1"/>
  <c r="M7" i="6"/>
  <c r="O7" i="6" s="1"/>
  <c r="K8" i="6" s="1"/>
  <c r="L8" i="6" l="1"/>
  <c r="N8" i="6" s="1"/>
  <c r="J9" i="6" s="1"/>
  <c r="M8" i="6"/>
  <c r="O8" i="6" s="1"/>
  <c r="K9" i="6" s="1"/>
  <c r="M9" i="6" l="1"/>
  <c r="O9" i="6" s="1"/>
  <c r="K10" i="6" s="1"/>
  <c r="L9" i="6"/>
  <c r="N9" i="6" s="1"/>
  <c r="J10" i="6" s="1"/>
  <c r="M10" i="6" l="1"/>
  <c r="O10" i="6" s="1"/>
  <c r="K11" i="6" s="1"/>
  <c r="L10" i="6"/>
  <c r="N10" i="6" s="1"/>
  <c r="J11" i="6" s="1"/>
  <c r="M11" i="6" l="1"/>
  <c r="O11" i="6" s="1"/>
  <c r="L11" i="6"/>
  <c r="N11" i="6" s="1"/>
  <c r="J12" i="6" s="1"/>
  <c r="K12" i="6"/>
  <c r="L12" i="6" l="1"/>
  <c r="N12" i="6" s="1"/>
  <c r="M12" i="6"/>
  <c r="O12" i="6" s="1"/>
</calcChain>
</file>

<file path=xl/sharedStrings.xml><?xml version="1.0" encoding="utf-8"?>
<sst xmlns="http://schemas.openxmlformats.org/spreadsheetml/2006/main" count="22" uniqueCount="17">
  <si>
    <t>Age</t>
  </si>
  <si>
    <t>Mean</t>
  </si>
  <si>
    <t>SD</t>
  </si>
  <si>
    <t>a</t>
  </si>
  <si>
    <t>Salary ('000s)</t>
  </si>
  <si>
    <t>b</t>
  </si>
  <si>
    <t>Scaled age</t>
  </si>
  <si>
    <t>Iteration</t>
  </si>
  <si>
    <t>Gradient</t>
  </si>
  <si>
    <t>wrt a</t>
  </si>
  <si>
    <t xml:space="preserve">Gradient </t>
  </si>
  <si>
    <t>wrt b</t>
  </si>
  <si>
    <t>Change in</t>
  </si>
  <si>
    <t xml:space="preserve"> times Salary</t>
  </si>
  <si>
    <t>squared</t>
  </si>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</sst>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11</xdr:row>
      <xdr:rowOff>109537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6286500" y="2205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CA" sz="1100"/>
        </a:p>
      </xdr:txBody>
    </xdr:sp>
    <xdr:clientData/>
  </xdr:oneCellAnchor>
  <xdr:twoCellAnchor>
    <xdr:from>
      <xdr:col>6</xdr:col>
      <xdr:colOff>69850</xdr:colOff>
      <xdr:row>15</xdr:row>
      <xdr:rowOff>82550</xdr:rowOff>
    </xdr:from>
    <xdr:to>
      <xdr:col>10</xdr:col>
      <xdr:colOff>419100</xdr:colOff>
      <xdr:row>22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C3EFBE-F787-4A5E-A0FC-9B1CC49805BD}"/>
            </a:ext>
          </a:extLst>
        </xdr:cNvPr>
        <xdr:cNvSpPr txBox="1"/>
      </xdr:nvSpPr>
      <xdr:spPr>
        <a:xfrm>
          <a:off x="4413250" y="2844800"/>
          <a:ext cx="2787650" cy="127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/>
            <a:t>This shows the</a:t>
          </a:r>
          <a:r>
            <a:rPr lang="en-CA" sz="1100" baseline="0"/>
            <a:t> gradient descent calculations for a simple regression model where salary is related to age. Age is scaled because the gradient descent method works better with scaling. The learning rate is 0.4. 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8"/>
  <sheetViews>
    <sheetView tabSelected="1" zoomScale="170" zoomScaleNormal="170" workbookViewId="0">
      <selection activeCell="F3" sqref="F3"/>
    </sheetView>
  </sheetViews>
  <sheetFormatPr defaultRowHeight="15" x14ac:dyDescent="0.25"/>
  <cols>
    <col min="1" max="2" width="9.140625" style="1"/>
    <col min="3" max="3" width="12.7109375" style="1" customWidth="1"/>
    <col min="4" max="4" width="9.140625" style="1"/>
    <col min="5" max="5" width="10.140625" style="1" customWidth="1"/>
    <col min="6" max="6" width="13.140625" style="1" customWidth="1"/>
    <col min="7" max="15" width="9.140625" style="1"/>
  </cols>
  <sheetData>
    <row r="1" spans="1:15" x14ac:dyDescent="0.25">
      <c r="B1" s="1" t="s">
        <v>15</v>
      </c>
      <c r="C1" s="1" t="s">
        <v>16</v>
      </c>
      <c r="F1" s="1" t="s">
        <v>6</v>
      </c>
      <c r="G1" s="1" t="s">
        <v>6</v>
      </c>
      <c r="L1" s="1" t="s">
        <v>8</v>
      </c>
      <c r="M1" s="1" t="s">
        <v>10</v>
      </c>
      <c r="N1" s="1" t="s">
        <v>12</v>
      </c>
      <c r="O1" s="1" t="s">
        <v>12</v>
      </c>
    </row>
    <row r="2" spans="1:15" x14ac:dyDescent="0.25">
      <c r="B2" s="1" t="s">
        <v>0</v>
      </c>
      <c r="C2" s="1" t="s">
        <v>4</v>
      </c>
      <c r="E2" s="1" t="s">
        <v>6</v>
      </c>
      <c r="F2" s="1" t="s">
        <v>13</v>
      </c>
      <c r="G2" s="1" t="s">
        <v>14</v>
      </c>
      <c r="I2" s="1" t="s">
        <v>7</v>
      </c>
      <c r="J2" s="1" t="s">
        <v>3</v>
      </c>
      <c r="K2" s="1" t="s">
        <v>5</v>
      </c>
      <c r="L2" s="1" t="s">
        <v>9</v>
      </c>
      <c r="M2" s="1" t="s">
        <v>11</v>
      </c>
      <c r="N2" s="1" t="s">
        <v>3</v>
      </c>
      <c r="O2" s="1" t="s">
        <v>5</v>
      </c>
    </row>
    <row r="3" spans="1:15" x14ac:dyDescent="0.25">
      <c r="B3" s="2">
        <v>25</v>
      </c>
      <c r="C3" s="1">
        <v>135</v>
      </c>
      <c r="E3" s="1">
        <f>(B3-$B$15)/$B$16</f>
        <v>-1.2899477395604269</v>
      </c>
      <c r="F3" s="1">
        <f>C3*E3</f>
        <v>-174.14294484065763</v>
      </c>
      <c r="G3" s="1">
        <f>E3*E3</f>
        <v>1.6639651707970549</v>
      </c>
      <c r="I3" s="1">
        <v>0</v>
      </c>
      <c r="J3" s="1">
        <v>1</v>
      </c>
      <c r="K3" s="1">
        <v>1</v>
      </c>
      <c r="L3" s="1">
        <f>-(1/5)*(SUM($C$3:$C$12)-10*J3-K3*SUM($E$3:$E$12))</f>
        <v>-431</v>
      </c>
      <c r="M3" s="1">
        <f>-1/5*(SUM($F$3:$F$12)-J3*SUM($E$3:$E$12)-K3*SUM($G$3:$G$12))</f>
        <v>-95.39968846336086</v>
      </c>
      <c r="N3" s="1">
        <f>0.4*L3</f>
        <v>-172.4</v>
      </c>
      <c r="O3" s="1">
        <f>0.4*M3</f>
        <v>-38.159875385344343</v>
      </c>
    </row>
    <row r="4" spans="1:15" x14ac:dyDescent="0.25">
      <c r="B4" s="2">
        <v>55</v>
      </c>
      <c r="C4" s="1">
        <v>260</v>
      </c>
      <c r="E4" s="1">
        <f t="shared" ref="E4:E12" si="0">(B4-$B$15)/$B$16</f>
        <v>0.8363397432314853</v>
      </c>
      <c r="F4" s="1">
        <f t="shared" ref="F4:F12" si="1">C4*E4</f>
        <v>217.44833324018617</v>
      </c>
      <c r="G4" s="1">
        <f t="shared" ref="G4:G12" si="2">E4*E4</f>
        <v>0.69946416610850681</v>
      </c>
      <c r="I4" s="1">
        <v>1</v>
      </c>
      <c r="J4" s="1">
        <f>J3-N3</f>
        <v>173.4</v>
      </c>
      <c r="K4" s="2">
        <f>K3-O3</f>
        <v>39.159875385344343</v>
      </c>
      <c r="L4" s="1">
        <f>-(1/5)*(SUM($C$3:$C$12)-10*J4-K4*SUM($E$3:$E$12))</f>
        <v>-86.200000000000017</v>
      </c>
      <c r="M4" s="1">
        <f>-1/5*(SUM($F$3:$F$12)-J4*SUM($E$3:$E$12)-K4*SUM($G$3:$G$12))</f>
        <v>-26.711912769741026</v>
      </c>
      <c r="N4" s="1">
        <f>0.4*L4</f>
        <v>-34.480000000000011</v>
      </c>
      <c r="O4" s="1">
        <f>0.4*M4</f>
        <v>-10.684765107896411</v>
      </c>
    </row>
    <row r="5" spans="1:15" x14ac:dyDescent="0.25">
      <c r="B5" s="2">
        <v>27</v>
      </c>
      <c r="C5" s="1">
        <v>105</v>
      </c>
      <c r="E5" s="1">
        <f t="shared" si="0"/>
        <v>-1.1481952407076328</v>
      </c>
      <c r="F5" s="1">
        <f t="shared" si="1"/>
        <v>-120.56050027430145</v>
      </c>
      <c r="G5" s="1">
        <f t="shared" si="2"/>
        <v>1.3183523107836588</v>
      </c>
      <c r="I5" s="1">
        <v>2</v>
      </c>
      <c r="J5" s="1">
        <f t="shared" ref="J5:J12" si="3">J4-N4</f>
        <v>207.88000000000002</v>
      </c>
      <c r="K5" s="2">
        <f t="shared" ref="K5:K12" si="4">K4-O4</f>
        <v>49.844640493240753</v>
      </c>
      <c r="L5" s="1">
        <f t="shared" ref="L5:L12" si="5">-(1/5)*(SUM($C$3:$C$12)-10*J5-K5*SUM($E$3:$E$12))</f>
        <v>-17.239999999999981</v>
      </c>
      <c r="M5" s="1">
        <f t="shared" ref="M5:M12" si="6">-1/5*(SUM($F$3:$F$12)-J5*SUM($E$3:$E$12)-K5*SUM($G$3:$G$12))</f>
        <v>-7.479335575527478</v>
      </c>
      <c r="N5" s="1">
        <f t="shared" ref="N5:N12" si="7">0.4*L5</f>
        <v>-6.8959999999999928</v>
      </c>
      <c r="O5" s="1">
        <f t="shared" ref="O5:O12" si="8">0.4*M5</f>
        <v>-2.9917342302109913</v>
      </c>
    </row>
    <row r="6" spans="1:15" x14ac:dyDescent="0.25">
      <c r="B6" s="2">
        <v>35</v>
      </c>
      <c r="C6" s="1">
        <v>220</v>
      </c>
      <c r="E6" s="1">
        <f t="shared" si="0"/>
        <v>-0.58118524529645621</v>
      </c>
      <c r="F6" s="1">
        <f t="shared" si="1"/>
        <v>-127.86075396522037</v>
      </c>
      <c r="G6" s="1">
        <f t="shared" si="2"/>
        <v>0.33777628935030196</v>
      </c>
      <c r="I6" s="1">
        <v>3</v>
      </c>
      <c r="J6" s="1">
        <f t="shared" si="3"/>
        <v>214.77600000000001</v>
      </c>
      <c r="K6" s="2">
        <f t="shared" si="4"/>
        <v>52.836374723451748</v>
      </c>
      <c r="L6" s="1">
        <f t="shared" si="5"/>
        <v>-3.4479999999999751</v>
      </c>
      <c r="M6" s="1">
        <f t="shared" si="6"/>
        <v>-2.0942139611476933</v>
      </c>
      <c r="N6" s="1">
        <f t="shared" si="7"/>
        <v>-1.3791999999999902</v>
      </c>
      <c r="O6" s="1">
        <f t="shared" si="8"/>
        <v>-0.83768558445907737</v>
      </c>
    </row>
    <row r="7" spans="1:15" x14ac:dyDescent="0.25">
      <c r="B7" s="2">
        <v>60</v>
      </c>
      <c r="C7" s="1">
        <v>240</v>
      </c>
      <c r="E7" s="1">
        <f t="shared" si="0"/>
        <v>1.1907209903634706</v>
      </c>
      <c r="F7" s="1">
        <f t="shared" si="1"/>
        <v>285.77303768723294</v>
      </c>
      <c r="G7" s="1">
        <f t="shared" si="2"/>
        <v>1.4178164768921642</v>
      </c>
      <c r="I7" s="1">
        <v>4</v>
      </c>
      <c r="J7" s="1">
        <f t="shared" si="3"/>
        <v>216.15520000000001</v>
      </c>
      <c r="K7" s="2">
        <f t="shared" si="4"/>
        <v>53.674060307910828</v>
      </c>
      <c r="L7" s="1">
        <f t="shared" si="5"/>
        <v>-0.68959999999999222</v>
      </c>
      <c r="M7" s="1">
        <f t="shared" si="6"/>
        <v>-0.5863799091213423</v>
      </c>
      <c r="N7" s="1">
        <f t="shared" si="7"/>
        <v>-0.27583999999999692</v>
      </c>
      <c r="O7" s="1">
        <f t="shared" si="8"/>
        <v>-0.23455196364853692</v>
      </c>
    </row>
    <row r="8" spans="1:15" x14ac:dyDescent="0.25">
      <c r="B8" s="2">
        <v>65</v>
      </c>
      <c r="C8" s="1">
        <v>265</v>
      </c>
      <c r="E8" s="1">
        <f t="shared" si="0"/>
        <v>1.5451022374954559</v>
      </c>
      <c r="F8" s="1">
        <f t="shared" si="1"/>
        <v>409.4520929362958</v>
      </c>
      <c r="G8" s="1">
        <f t="shared" si="2"/>
        <v>2.3873409243134645</v>
      </c>
      <c r="I8" s="1">
        <v>5</v>
      </c>
      <c r="J8" s="1">
        <f t="shared" si="3"/>
        <v>216.43104</v>
      </c>
      <c r="K8" s="2">
        <f t="shared" si="4"/>
        <v>53.908612271559363</v>
      </c>
      <c r="L8" s="1">
        <f t="shared" si="5"/>
        <v>-0.13792000000005017</v>
      </c>
      <c r="M8" s="1">
        <f t="shared" si="6"/>
        <v>-0.16418637455398086</v>
      </c>
      <c r="N8" s="1">
        <f t="shared" si="7"/>
        <v>-5.5168000000020069E-2</v>
      </c>
      <c r="O8" s="1">
        <f t="shared" si="8"/>
        <v>-6.5674549821592348E-2</v>
      </c>
    </row>
    <row r="9" spans="1:15" x14ac:dyDescent="0.25">
      <c r="B9" s="2">
        <v>45</v>
      </c>
      <c r="C9" s="1">
        <v>270</v>
      </c>
      <c r="E9" s="1">
        <f t="shared" si="0"/>
        <v>0.12757724896751454</v>
      </c>
      <c r="F9" s="1">
        <f t="shared" si="1"/>
        <v>34.445857221228927</v>
      </c>
      <c r="G9" s="1">
        <f t="shared" si="2"/>
        <v>1.6275954454119192E-2</v>
      </c>
      <c r="I9" s="1">
        <v>6</v>
      </c>
      <c r="J9" s="1">
        <f t="shared" si="3"/>
        <v>216.486208</v>
      </c>
      <c r="K9" s="2">
        <f t="shared" si="4"/>
        <v>53.974286821380957</v>
      </c>
      <c r="L9" s="1">
        <f t="shared" si="5"/>
        <v>-2.7584000000043563E-2</v>
      </c>
      <c r="M9" s="1">
        <f t="shared" si="6"/>
        <v>-4.5972184875108728E-2</v>
      </c>
      <c r="N9" s="1">
        <f t="shared" si="7"/>
        <v>-1.1033600000017426E-2</v>
      </c>
      <c r="O9" s="1">
        <f t="shared" si="8"/>
        <v>-1.8388873950043492E-2</v>
      </c>
    </row>
    <row r="10" spans="1:15" x14ac:dyDescent="0.25">
      <c r="B10" s="2">
        <v>40</v>
      </c>
      <c r="C10" s="1">
        <v>300</v>
      </c>
      <c r="E10" s="1">
        <f t="shared" si="0"/>
        <v>-0.22680399816447083</v>
      </c>
      <c r="F10" s="1">
        <f t="shared" si="1"/>
        <v>-68.041199449341249</v>
      </c>
      <c r="G10" s="1">
        <f t="shared" si="2"/>
        <v>5.1440053583389288E-2</v>
      </c>
      <c r="I10" s="1">
        <v>7</v>
      </c>
      <c r="J10" s="1">
        <f t="shared" si="3"/>
        <v>216.49724160000002</v>
      </c>
      <c r="K10" s="2">
        <f t="shared" si="4"/>
        <v>53.992675695331002</v>
      </c>
      <c r="L10" s="1">
        <f t="shared" si="5"/>
        <v>-5.51680000000587E-3</v>
      </c>
      <c r="M10" s="1">
        <f t="shared" si="6"/>
        <v>-1.2872211765034081E-2</v>
      </c>
      <c r="N10" s="1">
        <f t="shared" si="7"/>
        <v>-2.2067200000023481E-3</v>
      </c>
      <c r="O10" s="1">
        <f t="shared" si="8"/>
        <v>-5.1488847060136324E-3</v>
      </c>
    </row>
    <row r="11" spans="1:15" x14ac:dyDescent="0.25">
      <c r="B11" s="2">
        <v>50</v>
      </c>
      <c r="C11" s="1">
        <v>265</v>
      </c>
      <c r="E11" s="1">
        <f t="shared" si="0"/>
        <v>0.48195849609949992</v>
      </c>
      <c r="F11" s="1">
        <f t="shared" si="1"/>
        <v>127.71900146636747</v>
      </c>
      <c r="G11" s="1">
        <f t="shared" si="2"/>
        <v>0.23228399196249169</v>
      </c>
      <c r="I11" s="1">
        <v>8</v>
      </c>
      <c r="J11" s="1">
        <f t="shared" si="3"/>
        <v>216.49944832000003</v>
      </c>
      <c r="K11" s="2">
        <f t="shared" si="4"/>
        <v>53.997824580037019</v>
      </c>
      <c r="L11" s="1">
        <f t="shared" si="5"/>
        <v>-1.1033599999983317E-3</v>
      </c>
      <c r="M11" s="1">
        <f t="shared" si="6"/>
        <v>-3.6042192941977192E-3</v>
      </c>
      <c r="N11" s="1">
        <f t="shared" si="7"/>
        <v>-4.4134399999933271E-4</v>
      </c>
      <c r="O11" s="1">
        <f t="shared" si="8"/>
        <v>-1.4416877176790877E-3</v>
      </c>
    </row>
    <row r="12" spans="1:15" x14ac:dyDescent="0.25">
      <c r="B12" s="2">
        <v>30</v>
      </c>
      <c r="C12" s="1">
        <v>105</v>
      </c>
      <c r="E12" s="1">
        <f t="shared" si="0"/>
        <v>-0.93556649242844159</v>
      </c>
      <c r="F12" s="1">
        <f t="shared" si="1"/>
        <v>-98.234481704986365</v>
      </c>
      <c r="G12" s="1">
        <f t="shared" si="2"/>
        <v>0.8752846617548572</v>
      </c>
      <c r="I12" s="1">
        <v>9</v>
      </c>
      <c r="J12" s="1">
        <f t="shared" si="3"/>
        <v>216.49988966400002</v>
      </c>
      <c r="K12" s="2">
        <f t="shared" si="4"/>
        <v>53.999266267754699</v>
      </c>
      <c r="L12" s="1">
        <f t="shared" si="5"/>
        <v>-2.2067199999682404E-4</v>
      </c>
      <c r="M12" s="1">
        <f t="shared" si="6"/>
        <v>-1.0091814023780899E-3</v>
      </c>
      <c r="N12" s="1">
        <f t="shared" si="7"/>
        <v>-8.8268799998729618E-5</v>
      </c>
      <c r="O12" s="1">
        <f t="shared" si="8"/>
        <v>-4.0367256095123598E-4</v>
      </c>
    </row>
    <row r="15" spans="1:15" x14ac:dyDescent="0.25">
      <c r="A15" s="1" t="s">
        <v>1</v>
      </c>
      <c r="B15" s="2">
        <f>AVERAGE(B3:B12)</f>
        <v>43.2</v>
      </c>
    </row>
    <row r="16" spans="1:15" x14ac:dyDescent="0.25">
      <c r="A16" s="1" t="s">
        <v>2</v>
      </c>
      <c r="B16" s="1">
        <f>STDEV(B3:B12)</f>
        <v>14.109098719148097</v>
      </c>
    </row>
    <row r="37" spans="6:6" x14ac:dyDescent="0.25">
      <c r="F37" s="1">
        <v>8</v>
      </c>
    </row>
    <row r="38" spans="6:6" x14ac:dyDescent="0.25">
      <c r="F38" s="1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Gradient Descent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Hull</dc:creator>
  <cp:lastModifiedBy>ATHANASIOS SAKKAS</cp:lastModifiedBy>
  <dcterms:created xsi:type="dcterms:W3CDTF">2019-04-22T15:12:18Z</dcterms:created>
  <dcterms:modified xsi:type="dcterms:W3CDTF">2025-05-20T18:18:46Z</dcterms:modified>
</cp:coreProperties>
</file>