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20505" windowHeight="7530"/>
  </bookViews>
  <sheets>
    <sheet name="Στοίχιση περιεχομένων κελιών" sheetId="5" r:id="rId1"/>
    <sheet name="Μορφοποίηση_υπό_όρους" sheetId="7" r:id="rId2"/>
    <sheet name="Μηνιαία δεδομένα" sheetId="3" r:id="rId3"/>
    <sheet name="Γραφήματα1" sheetId="2" r:id="rId4"/>
    <sheet name="Γραφήματα2" sheetId="6" r:id="rId5"/>
  </sheets>
  <definedNames>
    <definedName name="Έξοδα">Γραφήματα1!$J$11:$M$11</definedName>
    <definedName name="Έσοδα">Γραφήματα1!$J$10:$M$10</definedName>
    <definedName name="Κενό">Γραφήματα1!#REF!</definedName>
    <definedName name="Πληρωμή">IF(SUM(Γραφήματα1!$E$3:$E$8)&gt;300,SUM(Γραφήματα1!$E$3:$E$8)-SUM(Γραφήματα1!$E$3:$E$8)*0.1,SUM(Γραφήματα1!$E$3:$E$8))</definedName>
    <definedName name="Σύνολο">Γραφήματα1!$E$3:$E$8</definedName>
  </definedNames>
  <calcPr calcId="145621"/>
</workbook>
</file>

<file path=xl/calcChain.xml><?xml version="1.0" encoding="utf-8"?>
<calcChain xmlns="http://schemas.openxmlformats.org/spreadsheetml/2006/main">
  <c r="I23" i="7" l="1"/>
  <c r="E24" i="7"/>
  <c r="E25" i="7"/>
  <c r="E26" i="7"/>
  <c r="F26" i="7" s="1"/>
  <c r="E27" i="7"/>
  <c r="F27" i="7" s="1"/>
  <c r="E28" i="7"/>
  <c r="E29" i="7"/>
  <c r="F24" i="7"/>
  <c r="F25" i="7"/>
  <c r="F28" i="7"/>
  <c r="F29" i="7"/>
  <c r="I22" i="7"/>
  <c r="C12" i="7"/>
  <c r="E12" i="7"/>
  <c r="D29" i="7"/>
  <c r="D28" i="7"/>
  <c r="D27" i="7"/>
  <c r="D26" i="7"/>
  <c r="D25" i="7"/>
  <c r="D24" i="7"/>
  <c r="B15" i="7"/>
  <c r="B14" i="7"/>
  <c r="D12" i="7"/>
  <c r="B11" i="7"/>
  <c r="B7" i="7" s="1"/>
  <c r="B10" i="7"/>
  <c r="B12" i="7" l="1"/>
  <c r="B5" i="7" s="1"/>
  <c r="B6" i="7"/>
  <c r="C4" i="7" s="1"/>
  <c r="C5" i="7" l="1"/>
  <c r="B4" i="7"/>
  <c r="J11" i="2"/>
  <c r="J10" i="2"/>
  <c r="A82" i="6" l="1"/>
  <c r="C82" i="6" s="1"/>
  <c r="A81" i="6"/>
  <c r="C81" i="6" s="1"/>
  <c r="A80" i="6"/>
  <c r="C80" i="6" s="1"/>
  <c r="C79" i="6"/>
  <c r="B79" i="6"/>
  <c r="A78" i="6"/>
  <c r="C78" i="6" s="1"/>
  <c r="D72" i="6"/>
  <c r="C72" i="6"/>
  <c r="D71" i="6"/>
  <c r="C71" i="6"/>
  <c r="B65" i="6"/>
  <c r="B64" i="6"/>
  <c r="B63" i="6"/>
  <c r="D52" i="6"/>
  <c r="E51" i="6"/>
  <c r="F51" i="6" s="1"/>
  <c r="D51" i="6"/>
  <c r="D50" i="6"/>
  <c r="E50" i="6" s="1"/>
  <c r="D49" i="6"/>
  <c r="D48" i="6"/>
  <c r="E48" i="6" s="1"/>
  <c r="F48" i="6" s="1"/>
  <c r="D47" i="6"/>
  <c r="E47" i="6" s="1"/>
  <c r="F47" i="6" s="1"/>
  <c r="C35" i="6"/>
  <c r="E35" i="6" s="1"/>
  <c r="C34" i="6"/>
  <c r="F33" i="6"/>
  <c r="E33" i="6"/>
  <c r="C33" i="6"/>
  <c r="E32" i="6"/>
  <c r="F32" i="6" s="1"/>
  <c r="C32" i="6"/>
  <c r="E23" i="6"/>
  <c r="B23" i="6"/>
  <c r="C22" i="6"/>
  <c r="D22" i="6" s="1"/>
  <c r="F22" i="6" s="1"/>
  <c r="C21" i="6"/>
  <c r="D21" i="6" s="1"/>
  <c r="F21" i="6" s="1"/>
  <c r="F20" i="6"/>
  <c r="D20" i="6"/>
  <c r="C20" i="6"/>
  <c r="D19" i="6"/>
  <c r="F19" i="6" s="1"/>
  <c r="C19" i="6"/>
  <c r="C18" i="6"/>
  <c r="D18" i="6" s="1"/>
  <c r="E8" i="6"/>
  <c r="E7" i="6"/>
  <c r="E6" i="6"/>
  <c r="E5" i="6"/>
  <c r="E4" i="6"/>
  <c r="E3" i="6"/>
  <c r="E9" i="6" s="1"/>
  <c r="F3" i="6" s="1"/>
  <c r="B82" i="6" l="1"/>
  <c r="E52" i="6"/>
  <c r="F52" i="6" s="1"/>
  <c r="F34" i="6"/>
  <c r="F18" i="6"/>
  <c r="D23" i="6"/>
  <c r="C23" i="6"/>
  <c r="B78" i="6"/>
  <c r="B81" i="6"/>
  <c r="E34" i="6"/>
  <c r="F35" i="6"/>
  <c r="E49" i="6"/>
  <c r="F49" i="6" s="1"/>
  <c r="F50" i="6"/>
  <c r="B80" i="6"/>
  <c r="J15" i="2" l="1"/>
  <c r="J6" i="2"/>
  <c r="C15" i="3"/>
  <c r="B15" i="3"/>
  <c r="J14" i="2"/>
  <c r="M12" i="2"/>
  <c r="L12" i="2"/>
  <c r="K12" i="2"/>
  <c r="J12" i="2" l="1"/>
  <c r="J5" i="2" s="1"/>
  <c r="J7" i="2"/>
  <c r="K4" i="2" s="1"/>
  <c r="E8" i="2"/>
  <c r="E7" i="2"/>
  <c r="E6" i="2"/>
  <c r="E5" i="2"/>
  <c r="E4" i="2"/>
  <c r="F5" i="2" s="1"/>
  <c r="E3" i="2"/>
  <c r="E9" i="2" l="1"/>
  <c r="F3" i="2" s="1"/>
  <c r="J4" i="2"/>
  <c r="K5" i="2"/>
</calcChain>
</file>

<file path=xl/comments1.xml><?xml version="1.0" encoding="utf-8"?>
<comments xmlns="http://schemas.openxmlformats.org/spreadsheetml/2006/main">
  <authors>
    <author>Konstantinos</author>
  </authors>
  <commentList>
    <comment ref="B4" authorId="0">
      <text>
        <r>
          <rPr>
            <b/>
            <sz val="9"/>
            <color indexed="81"/>
            <rFont val="Tahoma"/>
            <family val="2"/>
            <charset val="161"/>
          </rPr>
          <t>Konstantinos:</t>
        </r>
        <r>
          <rPr>
            <sz val="9"/>
            <color indexed="81"/>
            <rFont val="Tahoma"/>
            <family val="2"/>
            <charset val="161"/>
          </rPr>
          <t xml:space="preserve">
Χρησιμοποιώντας άθροισμα</t>
        </r>
      </text>
    </comment>
    <comment ref="C4" authorId="0">
      <text>
        <r>
          <rPr>
            <b/>
            <sz val="9"/>
            <color indexed="81"/>
            <rFont val="Tahoma"/>
            <family val="2"/>
            <charset val="161"/>
          </rPr>
          <t>Konstantinos:</t>
        </r>
        <r>
          <rPr>
            <sz val="9"/>
            <color indexed="81"/>
            <rFont val="Tahoma"/>
            <family val="2"/>
            <charset val="161"/>
          </rPr>
          <t xml:space="preserve">
Χρησιμοποιώντας διαφορά</t>
        </r>
      </text>
    </comment>
    <comment ref="C5" authorId="0">
      <text>
        <r>
          <rPr>
            <b/>
            <sz val="9"/>
            <color indexed="81"/>
            <rFont val="Tahoma"/>
            <family val="2"/>
            <charset val="161"/>
          </rPr>
          <t>Konstantinos:</t>
        </r>
        <r>
          <rPr>
            <sz val="9"/>
            <color indexed="81"/>
            <rFont val="Tahoma"/>
            <family val="2"/>
            <charset val="161"/>
          </rPr>
          <t xml:space="preserve">
Με χρήση της συνάρτησης AVERAGE</t>
        </r>
      </text>
    </comment>
  </commentList>
</comments>
</file>

<file path=xl/comments2.xml><?xml version="1.0" encoding="utf-8"?>
<comments xmlns="http://schemas.openxmlformats.org/spreadsheetml/2006/main">
  <authors>
    <author>Konstantinos</author>
  </authors>
  <commentList>
    <comment ref="J4" authorId="0">
      <text>
        <r>
          <rPr>
            <b/>
            <sz val="9"/>
            <color indexed="81"/>
            <rFont val="Tahoma"/>
            <family val="2"/>
            <charset val="161"/>
          </rPr>
          <t>Konstantinos:</t>
        </r>
        <r>
          <rPr>
            <sz val="9"/>
            <color indexed="81"/>
            <rFont val="Tahoma"/>
            <family val="2"/>
            <charset val="161"/>
          </rPr>
          <t xml:space="preserve">
Χρησιμοποιώντας άθροισμα</t>
        </r>
      </text>
    </comment>
    <comment ref="K4" authorId="0">
      <text>
        <r>
          <rPr>
            <b/>
            <sz val="9"/>
            <color indexed="81"/>
            <rFont val="Tahoma"/>
            <family val="2"/>
            <charset val="161"/>
          </rPr>
          <t>Konstantinos:</t>
        </r>
        <r>
          <rPr>
            <sz val="9"/>
            <color indexed="81"/>
            <rFont val="Tahoma"/>
            <family val="2"/>
            <charset val="161"/>
          </rPr>
          <t xml:space="preserve">
Χρησιμοποιώντας διαφορά</t>
        </r>
      </text>
    </comment>
    <comment ref="K5" authorId="0">
      <text>
        <r>
          <rPr>
            <b/>
            <sz val="9"/>
            <color indexed="81"/>
            <rFont val="Tahoma"/>
            <family val="2"/>
            <charset val="161"/>
          </rPr>
          <t>Konstantinos:</t>
        </r>
        <r>
          <rPr>
            <sz val="9"/>
            <color indexed="81"/>
            <rFont val="Tahoma"/>
            <family val="2"/>
            <charset val="161"/>
          </rPr>
          <t xml:space="preserve">
Με χρήση της συνάρτησης AVERAGE</t>
        </r>
      </text>
    </comment>
  </commentList>
</comments>
</file>

<file path=xl/sharedStrings.xml><?xml version="1.0" encoding="utf-8"?>
<sst xmlns="http://schemas.openxmlformats.org/spreadsheetml/2006/main" count="156" uniqueCount="114">
  <si>
    <t>Παράδειγμα από βιβλία Καρολίδη - Ξαρχάκου: MS Office 2010, σελίδα 483 - MS Excel 2010, σελίδα 81.</t>
  </si>
  <si>
    <t>ΚΑΤΑΣΤΑΣΗ ΠΛΗΡΩΜΗΣ</t>
  </si>
  <si>
    <t>Ονοματεπώνυμο</t>
  </si>
  <si>
    <t>Μικτές Αποδοχές</t>
  </si>
  <si>
    <t>Καθαρές Αποδοχές</t>
  </si>
  <si>
    <t>Αριθμός Τέκνων</t>
  </si>
  <si>
    <t>Προοπτική Αύξησης</t>
  </si>
  <si>
    <t>Πάριος Τάκης</t>
  </si>
  <si>
    <t>Καρράς Μίμης</t>
  </si>
  <si>
    <t>Πανδή Δέσποινα</t>
  </si>
  <si>
    <t>Δημητρίου Χαρά</t>
  </si>
  <si>
    <t>Κουβάς Σάκης</t>
  </si>
  <si>
    <t>ΣΥΝΟΛΟ</t>
  </si>
  <si>
    <t>Κρατήσεις</t>
  </si>
  <si>
    <t>Παράδειγμα από βιβλίο Καρολίδη - Ξαρχάκου: MS Excel 2010, σελίδα 265.</t>
  </si>
  <si>
    <t>Τιμές Αυτοκινήτων</t>
  </si>
  <si>
    <t>Μοντέλο</t>
  </si>
  <si>
    <t>Τιμή</t>
  </si>
  <si>
    <t>Προκαταβολή</t>
  </si>
  <si>
    <t>Άτοκες δόσεις</t>
  </si>
  <si>
    <t>Ποσό δόσης</t>
  </si>
  <si>
    <t>Αποτέλεσμα</t>
  </si>
  <si>
    <t>FIAT 500</t>
  </si>
  <si>
    <t>SMART</t>
  </si>
  <si>
    <t>AUDI A4</t>
  </si>
  <si>
    <t>TOYOTA iQ</t>
  </si>
  <si>
    <t>Η τιμή είναι μικρότερη από € 14,000.</t>
  </si>
  <si>
    <t>Η προκαταβολή των 30% είναι μικρότερη από € 4,500.</t>
  </si>
  <si>
    <t>Οι άτοκες δόσεις είναι 12.</t>
  </si>
  <si>
    <t>Το ποσό δόσης είναι μικρότερο από € 800.</t>
  </si>
  <si>
    <r>
      <t xml:space="preserve">Η στήλη F παρουσιάζει το αποτέλεσμα "ΝΑΙ" όταν ισχύουν </t>
    </r>
    <r>
      <rPr>
        <b/>
        <u/>
        <sz val="11"/>
        <color rgb="FFFF0000"/>
        <rFont val="Calibri"/>
        <family val="2"/>
        <charset val="161"/>
        <scheme val="minor"/>
      </rPr>
      <t>όλα</t>
    </r>
    <r>
      <rPr>
        <sz val="11"/>
        <color rgb="FFFF0000"/>
        <rFont val="Calibri"/>
        <family val="2"/>
        <charset val="161"/>
        <scheme val="minor"/>
      </rPr>
      <t xml:space="preserve"> τα παρακάτω κριτήρια:</t>
    </r>
  </si>
  <si>
    <t>Χρηματιστήριο Αξιών Αθηνών</t>
  </si>
  <si>
    <t>Μετοχές</t>
  </si>
  <si>
    <t>Μεταβολή</t>
  </si>
  <si>
    <t>Τάση</t>
  </si>
  <si>
    <t>Alpha BANK</t>
  </si>
  <si>
    <t>ΓΕΝΙΚΗ ΤΡΑΠΕΖΑ</t>
  </si>
  <si>
    <t>ΕΘΝΙΚΗ ΤΡΑΠΕΖΑ</t>
  </si>
  <si>
    <t>ΕΜΠΟΡΙΚΗ ΤΡΑΠΕΖΑ</t>
  </si>
  <si>
    <t>ΤΡΑΠΕΖΑ ΕΛΛΑΔΟΣ</t>
  </si>
  <si>
    <t>ΤΡΑΠΕΖΑ ΠΕΙΡΑΙΩΣ</t>
  </si>
  <si>
    <t>Η στήλη D παρουσιάζει το αποτέλεσμα "Μεγάλη Αύξηση" όταν η μεταβολή είναι μεγαλύτερη ή ίση του 2%, "Αύξηση" όταν η μεταβολή είναι θετική και έως 2% και "Μείωση" όταν η μεταβολή είναι αρνητική.</t>
  </si>
  <si>
    <t>Παραδείγματα από βιβλίο Καρολίδη - Ξαρχάκου: MS Excel 2010, σελίδες 266 και 268.</t>
  </si>
  <si>
    <r>
      <t xml:space="preserve">Η στήλη F παρουσιάζει την τάση ως "Τάση θετική" όταν ισχύουν </t>
    </r>
    <r>
      <rPr>
        <b/>
        <u/>
        <sz val="11"/>
        <color rgb="FFFF0000"/>
        <rFont val="Calibri"/>
        <family val="2"/>
        <charset val="161"/>
        <scheme val="minor"/>
      </rPr>
      <t>όλα</t>
    </r>
    <r>
      <rPr>
        <sz val="11"/>
        <color rgb="FFFF0000"/>
        <rFont val="Calibri"/>
        <family val="2"/>
        <charset val="161"/>
        <scheme val="minor"/>
      </rPr>
      <t xml:space="preserve"> τα παρακάτω κριτήρια:</t>
    </r>
  </si>
  <si>
    <t>Η μεταβολή είναι θετική.</t>
  </si>
  <si>
    <t>Το αποτέλεσμα είναι "Μεγάλη Αύξηση".</t>
  </si>
  <si>
    <t>Διαφορετικά η τάση παρουσιάζεται ως "Άνοδος" ή "Τάση αρνητική" αντίστοιχα.</t>
  </si>
  <si>
    <t>Παραδείγματα από βιβλίο Καρολίδη - Ξαρχάκου: MS Excel 2010, σελίδες 267 και 272.</t>
  </si>
  <si>
    <t>Σύνταξη με:</t>
  </si>
  <si>
    <t>Παράδειγμα από βιβλίο Καρολίδη - Ξαρχάκου: MS Excel 2010, σελίδα 270.</t>
  </si>
  <si>
    <t>Είδος</t>
  </si>
  <si>
    <t>Τεμάχια</t>
  </si>
  <si>
    <t>Α/Α</t>
  </si>
  <si>
    <t>Τιμή μονάδας</t>
  </si>
  <si>
    <t>Σύνολο</t>
  </si>
  <si>
    <t>Ποσό πληρωμής</t>
  </si>
  <si>
    <t>Πουκάμισο</t>
  </si>
  <si>
    <t>Σακάκι</t>
  </si>
  <si>
    <t>Παντελόνι</t>
  </si>
  <si>
    <t>Παλτό</t>
  </si>
  <si>
    <t>Γραβάτα</t>
  </si>
  <si>
    <t>Κάλτσες</t>
  </si>
  <si>
    <t>Παράδειγμα από βιβλίο Καρολίδη - Ξαρχάκου: MS Excel 2010, σελίδα 268.</t>
  </si>
  <si>
    <t>Το ποσό πληρωμής συμπεριλαμβάνει έκπτωση 10% αν το συνολικό κόστος των προϊόντων ξεπερνπά τα € 300.</t>
  </si>
  <si>
    <t>Παράδειγμα από βιβλίο Καρολίδη - Ξαρχάκου: MS Excel 2010, σελίδα 269.</t>
  </si>
  <si>
    <t>Δώσε τιμή</t>
  </si>
  <si>
    <t>Έλεγχος</t>
  </si>
  <si>
    <t>Εφαρμογή συνάρτησης ΝΟΤ</t>
  </si>
  <si>
    <t>Εφαρμογή συνάρτησης IFERROR</t>
  </si>
  <si>
    <t>Εφαρμογή συναρτήσεων TRUE και FALSE</t>
  </si>
  <si>
    <t>Τα κριτήρια για αύξηση είναι: Μισθός κάτω από € 620 ή δύο και περισσότερα παιδιά.</t>
  </si>
  <si>
    <t>P&amp;L 2011-2014</t>
  </si>
  <si>
    <t>Σύνολο Κερδών</t>
  </si>
  <si>
    <t>Μ.Ο. Κερδών</t>
  </si>
  <si>
    <t>Σύνολο Εσόδων</t>
  </si>
  <si>
    <t>Σύνολο Εξόδων</t>
  </si>
  <si>
    <t>Έσοδα</t>
  </si>
  <si>
    <t>Έξοδα</t>
  </si>
  <si>
    <t>Κέρδη</t>
  </si>
  <si>
    <t>Μέσος Όρος Εσόδων</t>
  </si>
  <si>
    <t>Μέσος Όρος Εξόδων</t>
  </si>
  <si>
    <t>Ιανουάριος</t>
  </si>
  <si>
    <t>Φεβρουάριος</t>
  </si>
  <si>
    <t>Μάρτιος</t>
  </si>
  <si>
    <t>Απρίλιος</t>
  </si>
  <si>
    <t>Μάιος</t>
  </si>
  <si>
    <t>Ιούνιος</t>
  </si>
  <si>
    <t>Ιούλιος</t>
  </si>
  <si>
    <t>Αύγουστος</t>
  </si>
  <si>
    <t>Σεπτέμβριος</t>
  </si>
  <si>
    <t>Οκτώβριος</t>
  </si>
  <si>
    <t>Νοέμβριος</t>
  </si>
  <si>
    <t>Δεκέμβριος</t>
  </si>
  <si>
    <t>Μηνιαία Αποτελέσματα 2011</t>
  </si>
  <si>
    <t>Παράδειγμα (τροποποιημένο) από βιβλίο Καρολίδη - Ξαρχάκου: MS Office 2010, σελίδα 494.</t>
  </si>
  <si>
    <t>Δεξιά</t>
  </si>
  <si>
    <t>Αριστερά</t>
  </si>
  <si>
    <t>Κέντρο</t>
  </si>
  <si>
    <t>Συγχώνευση και στοίχιση στο κέντρο</t>
  </si>
  <si>
    <t>Αναδίπλωση κειμένου σε περισσότερες γραμμές</t>
  </si>
  <si>
    <t>Αυτόματη προσαρμογή</t>
  </si>
  <si>
    <t>Κατακόρυφος</t>
  </si>
  <si>
    <t>Γωνία 45 μοιρών</t>
  </si>
  <si>
    <t>Γωνία -45 μοιρών</t>
  </si>
  <si>
    <t>Γωνία 90 μοιρών</t>
  </si>
  <si>
    <t>Συγχώνευση 2 κελιών</t>
  </si>
  <si>
    <t>Επάνω αριστερά</t>
  </si>
  <si>
    <t>Κάτω δεξιά</t>
  </si>
  <si>
    <t>Κέντρο κέντρο</t>
  </si>
  <si>
    <t>Μείωση</t>
  </si>
  <si>
    <r>
      <rPr>
        <u/>
        <sz val="11"/>
        <color rgb="FFFF0000"/>
        <rFont val="Calibri"/>
        <family val="2"/>
        <charset val="161"/>
        <scheme val="minor"/>
      </rPr>
      <t>Μορφοποίηση υπό όρους:</t>
    </r>
    <r>
      <rPr>
        <sz val="11"/>
        <color rgb="FFFF0000"/>
        <rFont val="Calibri"/>
        <family val="2"/>
        <charset val="161"/>
        <scheme val="minor"/>
      </rPr>
      <t xml:space="preserve"> Τα κελιά D24:D29 έχουν μορφοποιηθεί έτσι ώστε να λαμβάνουν τη μορφοποίηση του κελιού D24 αν η μεταβολή μίας μετοχής βρίσκεται άνω του μέσου όρου και τη μορφοποίηση του κελιού D26 αν η μεταβολή μίας μετοχής βρίσκεται κάτω του μέσου όρου. (Κεντρική → Στυλ → Μορφοποίηση υπό όρους → Διαχείριση κανόνων.)
</t>
    </r>
  </si>
  <si>
    <r>
      <rPr>
        <u/>
        <sz val="11"/>
        <color rgb="FFFF0000"/>
        <rFont val="Calibri"/>
        <family val="2"/>
        <charset val="161"/>
        <scheme val="minor"/>
      </rPr>
      <t>Μορφοποίηση υπό όρους:</t>
    </r>
    <r>
      <rPr>
        <sz val="11"/>
        <color rgb="FFFF0000"/>
        <rFont val="Calibri"/>
        <family val="2"/>
        <charset val="161"/>
        <scheme val="minor"/>
      </rPr>
      <t xml:space="preserve"> Τα κελιά Ε24:Ε29 έχουν μορφοποιηθεί έτσι ώστε να λαμβάνουν τη μορφοποίηση του κελιού Ε24 αν το αποτέλεσμα είναι "Μεγάλη Αύξηση", τη μορφοποίηση του κελιού Ε25 αν το αποτέλεσμα είναι "Αύξηση" και τη μορφοποίηση του κελιού Ε26 αν το αποτέλεσμα είναι "Μείωση". (Κεντρική → Στυλ → Μορφοποίηση υπό όρους → Διαχείριση κανόνων.)</t>
    </r>
  </si>
  <si>
    <r>
      <rPr>
        <u/>
        <sz val="11"/>
        <color rgb="FFFF0000"/>
        <rFont val="Calibri"/>
        <family val="2"/>
        <charset val="161"/>
        <scheme val="minor"/>
      </rPr>
      <t>Μορφοποίηση υπό όρους:</t>
    </r>
    <r>
      <rPr>
        <sz val="11"/>
        <color rgb="FFFF0000"/>
        <rFont val="Calibri"/>
        <family val="2"/>
        <charset val="161"/>
        <scheme val="minor"/>
      </rPr>
      <t xml:space="preserve"> Τα κελιά F24:F29 έχουν μορφοποιηθεί έτσι ώστε να λαμβάνουν τη μορφοποίηση του κελιού F24 αν η τάση είναι "Τάση θετική", τη μορφοποίηση του κελιού F25 αν η τάση είναι "Άνοδος" και τη μορφοποίηση του κελιού F26 αν η τάση είναι "Τάση αρνητική". (Κεντρική → Στυλ → Μορφοποίηση υπό όρους → Διαχείριση κανόνων.)</t>
    </r>
  </si>
  <si>
    <r>
      <rPr>
        <u/>
        <sz val="11"/>
        <color rgb="FFFF0000"/>
        <rFont val="Calibri"/>
        <family val="2"/>
        <charset val="161"/>
        <scheme val="minor"/>
      </rPr>
      <t>Μορφοποίηση υπό όρους:</t>
    </r>
    <r>
      <rPr>
        <sz val="11"/>
        <color rgb="FFFF0000"/>
        <rFont val="Calibri"/>
        <family val="2"/>
        <charset val="161"/>
        <scheme val="minor"/>
      </rPr>
      <t xml:space="preserve"> Τα κελιά Β12:Ε12 έχουν μορφοποιηθεί έτσι ώστε να λαμβάνουν τη μορφοποίηση του κελιού Β12 αν τα κέρδη ενός έτους είναι αρνητικά και τη μορφοποίηση των κελιών C12:E12 αν τα κέρδη ενός έτους είναι θετικά ή μηδέν. (Κεντρική → Στυλ → Μορφοποίηση υπό όρους → Διαχείριση κανόνων.)</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</si>
</sst>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
    <numFmt numFmtId="165" formatCode="_-* #,##0\ &quot;€&quot;_-;\-* #,##0\ &quot;€&quot;_-;_-* &quot;-&quot;??\ &quot;€&quot;_-;_-@_-"/>
    <numFmt numFmtId="166" formatCode="_-* #,##0.0\ &quot;€&quot;_-;\-* #,##0.0\ &quot;€&quot;_-;_-* &quot;-&quot;?\ &quot;€&quot;_-;_-@_-"/>
    <numFmt numFmtId="167" formatCode="#,##0\ &quot;€&quot;"/>
  </numFmts>
  <fonts count="12" x14ac:knownFonts="1">
    <font>
      <sz val="11"/>
      <color theme="1"/>
      <name val="Calibri"/>
      <family val="2"/>
      <charset val="161"/>
      <scheme val="minor"/>
    </font>
    <font>
      <sz val="11"/>
      <color theme="1"/>
      <name val="Calibri"/>
      <family val="2"/>
      <charset val="161"/>
      <scheme val="minor"/>
    </font>
    <font>
      <sz val="11"/>
      <color rgb="FFFF0000"/>
      <name val="Calibri"/>
      <family val="2"/>
      <charset val="161"/>
      <scheme val="minor"/>
    </font>
    <font>
      <b/>
      <sz val="11"/>
      <color theme="1"/>
      <name val="Calibri"/>
      <family val="2"/>
      <charset val="161"/>
      <scheme val="minor"/>
    </font>
    <font>
      <sz val="10"/>
      <color theme="1"/>
      <name val="Calibri"/>
      <family val="2"/>
      <charset val="161"/>
      <scheme val="minor"/>
    </font>
    <font>
      <b/>
      <u/>
      <sz val="11"/>
      <color rgb="FFFF0000"/>
      <name val="Calibri"/>
      <family val="2"/>
      <charset val="161"/>
      <scheme val="minor"/>
    </font>
    <font>
      <b/>
      <sz val="10"/>
      <color theme="1"/>
      <name val="Calibri"/>
      <family val="2"/>
      <charset val="161"/>
      <scheme val="minor"/>
    </font>
    <font>
      <sz val="10"/>
      <color theme="1"/>
      <name val="Arial"/>
      <family val="2"/>
      <charset val="161"/>
    </font>
    <font>
      <sz val="7"/>
      <color theme="1"/>
      <name val="Arial"/>
      <family val="2"/>
      <charset val="161"/>
    </font>
    <font>
      <sz val="9"/>
      <color indexed="81"/>
      <name val="Tahoma"/>
      <family val="2"/>
      <charset val="161"/>
    </font>
    <font>
      <b/>
      <sz val="9"/>
      <color indexed="81"/>
      <name val="Tahoma"/>
      <family val="2"/>
      <charset val="161"/>
    </font>
    <font>
      <u/>
      <sz val="11"/>
      <color rgb="FFFF0000"/>
      <name val="Calibri"/>
      <family val="2"/>
      <charset val="161"/>
      <scheme val="minor"/>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44" fontId="0" fillId="0" borderId="0" xfId="0" applyNumberFormat="1"/>
    <xf numFmtId="0" fontId="3" fillId="0" borderId="0" xfId="0" applyFont="1"/>
    <xf numFmtId="0" fontId="0" fillId="0" borderId="1" xfId="0" applyBorder="1" applyAlignment="1">
      <alignment horizontal="center"/>
    </xf>
    <xf numFmtId="0" fontId="0" fillId="0" borderId="0" xfId="0" applyAlignment="1"/>
    <xf numFmtId="0" fontId="0" fillId="2" borderId="0" xfId="0" applyFill="1"/>
    <xf numFmtId="44" fontId="0" fillId="2" borderId="0" xfId="1" applyFont="1" applyFill="1"/>
    <xf numFmtId="0" fontId="0" fillId="2" borderId="1" xfId="0" applyFill="1" applyBorder="1"/>
    <xf numFmtId="44" fontId="0" fillId="2" borderId="1" xfId="1" applyFont="1" applyFill="1" applyBorder="1"/>
    <xf numFmtId="0" fontId="0" fillId="2" borderId="0" xfId="0" applyFill="1" applyAlignment="1">
      <alignment horizontal="center" vertical="center"/>
    </xf>
    <xf numFmtId="0" fontId="0" fillId="2" borderId="1" xfId="0" applyFill="1" applyBorder="1" applyAlignment="1">
      <alignment horizontal="center" vertical="center"/>
    </xf>
    <xf numFmtId="44" fontId="0" fillId="0" borderId="1" xfId="0" applyNumberFormat="1" applyBorder="1"/>
    <xf numFmtId="164" fontId="3" fillId="0" borderId="1" xfId="0" applyNumberFormat="1" applyFont="1" applyBorder="1" applyAlignment="1">
      <alignment horizontal="center"/>
    </xf>
    <xf numFmtId="44" fontId="3" fillId="0" borderId="0" xfId="0" applyNumberFormat="1" applyFont="1"/>
    <xf numFmtId="0" fontId="2" fillId="0" borderId="0" xfId="0" applyFont="1"/>
    <xf numFmtId="0" fontId="4" fillId="0" borderId="0" xfId="0" applyFont="1" applyAlignment="1"/>
    <xf numFmtId="0" fontId="3" fillId="0" borderId="0" xfId="0" applyFont="1" applyAlignment="1">
      <alignment horizontal="center"/>
    </xf>
    <xf numFmtId="0" fontId="0" fillId="0" borderId="0" xfId="0" applyAlignment="1">
      <alignment horizontal="center"/>
    </xf>
    <xf numFmtId="165" fontId="0" fillId="2" borderId="0" xfId="1" applyNumberFormat="1" applyFont="1" applyFill="1"/>
    <xf numFmtId="0" fontId="2" fillId="0" borderId="0" xfId="0" applyFont="1" applyFill="1" applyBorder="1" applyAlignment="1"/>
    <xf numFmtId="166" fontId="0" fillId="0" borderId="0" xfId="0" applyNumberFormat="1"/>
    <xf numFmtId="0" fontId="3" fillId="0" borderId="0" xfId="0" applyFont="1" applyBorder="1" applyAlignment="1">
      <alignment vertical="center" wrapText="1"/>
    </xf>
    <xf numFmtId="165" fontId="0" fillId="0" borderId="0" xfId="1" applyNumberFormat="1" applyFont="1" applyFill="1"/>
    <xf numFmtId="9" fontId="3" fillId="0" borderId="1" xfId="0" applyNumberFormat="1" applyFont="1" applyBorder="1" applyAlignment="1">
      <alignment horizontal="center" vertical="center" wrapText="1"/>
    </xf>
    <xf numFmtId="14" fontId="3" fillId="0" borderId="0" xfId="0" applyNumberFormat="1" applyFont="1"/>
    <xf numFmtId="10" fontId="0" fillId="0" borderId="0" xfId="2" applyNumberFormat="1" applyFont="1" applyAlignment="1">
      <alignment horizontal="center"/>
    </xf>
    <xf numFmtId="0" fontId="6" fillId="0" borderId="0" xfId="0" applyFont="1" applyAlignment="1">
      <alignment horizontal="center" vertical="center"/>
    </xf>
    <xf numFmtId="0" fontId="3" fillId="0" borderId="0" xfId="0" applyFont="1" applyAlignment="1">
      <alignment horizontal="center" vertical="center"/>
    </xf>
    <xf numFmtId="0" fontId="0" fillId="2" borderId="0" xfId="0" applyFill="1" applyAlignment="1">
      <alignment horizontal="center"/>
    </xf>
    <xf numFmtId="165" fontId="0" fillId="0" borderId="0" xfId="0" applyNumberFormat="1"/>
    <xf numFmtId="165" fontId="0" fillId="0" borderId="1" xfId="0" applyNumberFormat="1" applyBorder="1"/>
    <xf numFmtId="44" fontId="3" fillId="0" borderId="0" xfId="1" applyFont="1"/>
    <xf numFmtId="0" fontId="3" fillId="0" borderId="0" xfId="0" applyFont="1" applyAlignment="1">
      <alignment horizontal="center"/>
    </xf>
    <xf numFmtId="0" fontId="3" fillId="0" borderId="0" xfId="0" applyFont="1" applyBorder="1" applyAlignment="1">
      <alignment horizontal="center"/>
    </xf>
    <xf numFmtId="167" fontId="0" fillId="2" borderId="0" xfId="1" applyNumberFormat="1" applyFont="1" applyFill="1" applyAlignment="1">
      <alignment horizontal="center" vertical="center"/>
    </xf>
    <xf numFmtId="44" fontId="0" fillId="0" borderId="0" xfId="1" applyFont="1"/>
    <xf numFmtId="0" fontId="0" fillId="0" borderId="0" xfId="0" applyBorder="1"/>
    <xf numFmtId="44" fontId="0" fillId="0" borderId="0" xfId="1" applyFont="1" applyBorder="1"/>
    <xf numFmtId="0" fontId="0" fillId="0" borderId="1" xfId="0" applyBorder="1"/>
    <xf numFmtId="44" fontId="0" fillId="0" borderId="1" xfId="1" applyFont="1" applyBorder="1"/>
    <xf numFmtId="0" fontId="7" fillId="0" borderId="0" xfId="0" applyFont="1" applyAlignment="1">
      <alignment horizontal="right"/>
    </xf>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wrapText="1"/>
    </xf>
    <xf numFmtId="0" fontId="7" fillId="0" borderId="0" xfId="0" applyFont="1"/>
    <xf numFmtId="0" fontId="8" fillId="0" borderId="0" xfId="0" applyFont="1"/>
    <xf numFmtId="0" fontId="7" fillId="0" borderId="0" xfId="0" applyFont="1" applyAlignment="1">
      <alignment textRotation="255"/>
    </xf>
    <xf numFmtId="0" fontId="7" fillId="0" borderId="0" xfId="0" applyFont="1" applyAlignment="1">
      <alignment textRotation="45"/>
    </xf>
    <xf numFmtId="0" fontId="7" fillId="0" borderId="0" xfId="0" applyFont="1" applyAlignment="1">
      <alignment textRotation="135"/>
    </xf>
    <xf numFmtId="0" fontId="7" fillId="0" borderId="0" xfId="0" applyFont="1" applyAlignment="1">
      <alignment textRotation="90"/>
    </xf>
    <xf numFmtId="0" fontId="7" fillId="0" borderId="0" xfId="0" applyFont="1" applyAlignment="1">
      <alignment horizontal="left" vertical="top"/>
    </xf>
    <xf numFmtId="0" fontId="7" fillId="0" borderId="0" xfId="0" applyFont="1" applyAlignment="1">
      <alignment horizontal="center" vertical="center"/>
    </xf>
    <xf numFmtId="44" fontId="0" fillId="3" borderId="0" xfId="1" applyFont="1" applyFill="1" applyBorder="1"/>
    <xf numFmtId="165" fontId="0" fillId="3" borderId="0" xfId="0" applyNumberFormat="1" applyFill="1"/>
    <xf numFmtId="165" fontId="0" fillId="3" borderId="1" xfId="0" applyNumberFormat="1" applyFill="1" applyBorder="1"/>
    <xf numFmtId="0" fontId="0" fillId="0" borderId="2" xfId="0" applyBorder="1"/>
    <xf numFmtId="44" fontId="0" fillId="0" borderId="2" xfId="1" applyFont="1" applyBorder="1"/>
    <xf numFmtId="44" fontId="0" fillId="0" borderId="2" xfId="0" applyNumberFormat="1" applyBorder="1"/>
    <xf numFmtId="0" fontId="7" fillId="0" borderId="0" xfId="0" applyFont="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Fill="1" applyBorder="1" applyAlignment="1">
      <alignment horizontal="center" wrapText="1"/>
    </xf>
    <xf numFmtId="0" fontId="2" fillId="0" borderId="0" xfId="0" applyFont="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top" wrapText="1"/>
    </xf>
  </cellXfs>
  <cellStyles count="3">
    <cellStyle name="Κανονικό" xfId="0" builtinId="0"/>
    <cellStyle name="Νομισματική μονάδα" xfId="1" builtinId="4"/>
    <cellStyle name="Ποσοστό" xfId="2" builtinId="5"/>
  </cellStyles>
  <dxfs count="31">
    <dxf>
      <font>
        <color theme="0"/>
      </font>
      <fill>
        <patternFill>
          <bgColor rgb="FF7030A0"/>
        </patternFill>
      </fill>
    </dxf>
    <dxf>
      <font>
        <color rgb="FFFF0000"/>
      </font>
      <fill>
        <patternFill>
          <bgColor theme="6" tint="0.59996337778862885"/>
        </patternFill>
      </fill>
    </dxf>
    <dxf>
      <font>
        <color theme="0" tint="-0.24994659260841701"/>
      </font>
      <fill>
        <patternFill>
          <bgColor theme="9" tint="-0.24994659260841701"/>
        </patternFill>
      </fill>
    </dxf>
    <dxf>
      <font>
        <color rgb="FF9C6500"/>
      </font>
      <fill>
        <patternFill>
          <bgColor rgb="FFFFEB9C"/>
        </patternFill>
      </fill>
    </dxf>
    <dxf>
      <font>
        <color rgb="FF9C0006"/>
      </font>
      <fill>
        <patternFill>
          <bgColor rgb="FFFFC7CE"/>
        </patternFill>
      </fill>
    </dxf>
    <dxf>
      <font>
        <color rgb="FF0070C0"/>
      </font>
      <fill>
        <patternFill>
          <bgColor rgb="FF92D050"/>
        </patternFill>
      </fill>
    </dxf>
    <dxf>
      <font>
        <color rgb="FF9C0006"/>
      </font>
      <fill>
        <patternFill>
          <bgColor rgb="FFFFC7CE"/>
        </patternFill>
      </fill>
    </dxf>
    <dxf>
      <font>
        <color rgb="FF9C6500"/>
      </font>
      <fill>
        <patternFill>
          <bgColor rgb="FFFFEB9C"/>
        </patternFill>
      </fill>
    </dxf>
    <dxf>
      <font>
        <color theme="0" tint="-0.24994659260841701"/>
      </font>
      <fill>
        <patternFill>
          <bgColor theme="9" tint="-0.24994659260841701"/>
        </patternFill>
      </fill>
    </dxf>
    <dxf>
      <font>
        <color rgb="FFFF0000"/>
      </font>
      <fill>
        <patternFill>
          <bgColor theme="6" tint="0.59996337778862885"/>
        </patternFill>
      </fill>
    </dxf>
    <dxf>
      <font>
        <color theme="0"/>
      </font>
      <fill>
        <patternFill>
          <bgColor rgb="FF7030A0"/>
        </patternFill>
      </fill>
    </dxf>
    <dxf>
      <font>
        <color rgb="FF0070C0"/>
      </font>
      <fill>
        <patternFill>
          <bgColor rgb="FF92D050"/>
        </patternFill>
      </fill>
    </dxf>
    <dxf>
      <font>
        <color rgb="FF9C0006"/>
      </font>
      <fill>
        <patternFill>
          <bgColor rgb="FFFFC7CE"/>
        </patternFill>
      </fill>
    </dxf>
    <dxf>
      <font>
        <color theme="0" tint="-0.24994659260841701"/>
      </font>
      <fill>
        <patternFill>
          <bgColor theme="9" tint="-0.24994659260841701"/>
        </patternFill>
      </fill>
    </dxf>
    <dxf>
      <font>
        <color rgb="FFFF0000"/>
      </font>
      <fill>
        <patternFill>
          <bgColor theme="6" tint="0.59996337778862885"/>
        </patternFill>
      </fill>
    </dxf>
    <dxf>
      <font>
        <color theme="0"/>
      </font>
      <fill>
        <patternFill>
          <bgColor rgb="FF7030A0"/>
        </patternFill>
      </fill>
    </dxf>
    <dxf>
      <font>
        <color rgb="FF0070C0"/>
      </font>
      <fill>
        <patternFill>
          <bgColor rgb="FF92D050"/>
        </patternFill>
      </fill>
    </dxf>
    <dxf>
      <font>
        <color rgb="FF9C0006"/>
      </font>
      <fill>
        <patternFill>
          <bgColor rgb="FFFFC7CE"/>
        </patternFill>
      </fill>
    </dxf>
    <dxf>
      <font>
        <color rgb="FFFF0000"/>
      </font>
      <fill>
        <patternFill>
          <bgColor theme="6" tint="0.59996337778862885"/>
        </patternFill>
      </fill>
    </dxf>
    <dxf>
      <font>
        <color theme="0"/>
      </font>
      <fill>
        <patternFill>
          <bgColor rgb="FF7030A0"/>
        </patternFill>
      </fill>
    </dxf>
    <dxf>
      <font>
        <color rgb="FF0070C0"/>
      </font>
      <fill>
        <patternFill>
          <bgColor rgb="FF92D050"/>
        </patternFill>
      </fill>
    </dxf>
    <dxf>
      <font>
        <color rgb="FF9C0006"/>
      </font>
      <fill>
        <patternFill>
          <bgColor rgb="FFFFC7CE"/>
        </patternFill>
      </fill>
    </dxf>
    <dxf>
      <font>
        <color theme="0"/>
      </font>
      <fill>
        <patternFill>
          <bgColor rgb="FF7030A0"/>
        </patternFill>
      </fill>
    </dxf>
    <dxf>
      <font>
        <color rgb="FF0070C0"/>
      </font>
      <fill>
        <patternFill>
          <bgColor rgb="FF92D050"/>
        </patternFill>
      </fill>
    </dxf>
    <dxf>
      <font>
        <color rgb="FF9C0006"/>
      </font>
      <fill>
        <patternFill>
          <bgColor rgb="FFFFC7CE"/>
        </patternFill>
      </fill>
    </dxf>
    <dxf>
      <font>
        <color theme="0"/>
      </font>
      <fill>
        <patternFill>
          <bgColor rgb="FF7030A0"/>
        </patternFill>
      </fill>
    </dxf>
    <dxf>
      <font>
        <color rgb="FF0070C0"/>
      </font>
      <fill>
        <patternFill>
          <bgColor rgb="FF92D050"/>
        </patternFill>
      </fill>
    </dxf>
    <dxf>
      <font>
        <color theme="3"/>
      </font>
      <fill>
        <patternFill>
          <bgColor rgb="FFFFFF00"/>
        </patternFill>
      </fill>
    </dxf>
    <dxf>
      <font>
        <color rgb="FFFF0000"/>
      </font>
      <fill>
        <patternFill>
          <bgColor rgb="FFFFFF00"/>
        </patternFill>
      </fill>
    </dxf>
    <dxf>
      <font>
        <color rgb="FF9C0006"/>
      </font>
      <fill>
        <patternFill>
          <bgColor rgb="FFFFC7CE"/>
        </patternFill>
      </fill>
    </dxf>
    <dxf>
      <font>
        <color rgb="FF0070C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2.wmf"/></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P&amp;L 2011-2014</a:t>
            </a:r>
            <a:endParaRPr lang="el-G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Γραφήματα1!$I$10</c:f>
              <c:strCache>
                <c:ptCount val="1"/>
                <c:pt idx="0">
                  <c:v>Έσοδα</c:v>
                </c:pt>
              </c:strCache>
            </c:strRef>
          </c:tx>
          <c:invertIfNegative val="0"/>
          <c:cat>
            <c:numRef>
              <c:f>Γραφήματα1!$J$9:$M$9</c:f>
              <c:numCache>
                <c:formatCode>General</c:formatCode>
                <c:ptCount val="4"/>
                <c:pt idx="0">
                  <c:v>2011</c:v>
                </c:pt>
                <c:pt idx="1">
                  <c:v>2012</c:v>
                </c:pt>
                <c:pt idx="2">
                  <c:v>2013</c:v>
                </c:pt>
                <c:pt idx="3">
                  <c:v>2014</c:v>
                </c:pt>
              </c:numCache>
            </c:numRef>
          </c:cat>
          <c:val>
            <c:numRef>
              <c:f>Γραφήματα1!$J$10:$M$10</c:f>
              <c:numCache>
                <c:formatCode>_("€"* #,##0.00_);_("€"* \(#,##0.00\);_("€"* "-"??_);_(@_)</c:formatCode>
                <c:ptCount val="4"/>
                <c:pt idx="0">
                  <c:v>150000</c:v>
                </c:pt>
                <c:pt idx="1">
                  <c:v>185000</c:v>
                </c:pt>
                <c:pt idx="2">
                  <c:v>190000</c:v>
                </c:pt>
                <c:pt idx="3">
                  <c:v>210000</c:v>
                </c:pt>
              </c:numCache>
            </c:numRef>
          </c:val>
        </c:ser>
        <c:ser>
          <c:idx val="1"/>
          <c:order val="1"/>
          <c:tx>
            <c:strRef>
              <c:f>Γραφήματα1!$I$11</c:f>
              <c:strCache>
                <c:ptCount val="1"/>
                <c:pt idx="0">
                  <c:v>Έξοδα</c:v>
                </c:pt>
              </c:strCache>
            </c:strRef>
          </c:tx>
          <c:invertIfNegative val="0"/>
          <c:cat>
            <c:numRef>
              <c:f>Γραφήματα1!$J$9:$M$9</c:f>
              <c:numCache>
                <c:formatCode>General</c:formatCode>
                <c:ptCount val="4"/>
                <c:pt idx="0">
                  <c:v>2011</c:v>
                </c:pt>
                <c:pt idx="1">
                  <c:v>2012</c:v>
                </c:pt>
                <c:pt idx="2">
                  <c:v>2013</c:v>
                </c:pt>
                <c:pt idx="3">
                  <c:v>2014</c:v>
                </c:pt>
              </c:numCache>
            </c:numRef>
          </c:cat>
          <c:val>
            <c:numRef>
              <c:f>Γραφήματα1!$J$11:$M$11</c:f>
              <c:numCache>
                <c:formatCode>_("€"* #,##0.00_);_("€"* \(#,##0.00\);_("€"* "-"??_);_(@_)</c:formatCode>
                <c:ptCount val="4"/>
                <c:pt idx="0">
                  <c:v>200000</c:v>
                </c:pt>
                <c:pt idx="1">
                  <c:v>180000</c:v>
                </c:pt>
                <c:pt idx="2">
                  <c:v>130000</c:v>
                </c:pt>
                <c:pt idx="3">
                  <c:v>160000</c:v>
                </c:pt>
              </c:numCache>
            </c:numRef>
          </c:val>
        </c:ser>
        <c:ser>
          <c:idx val="2"/>
          <c:order val="2"/>
          <c:tx>
            <c:strRef>
              <c:f>Γραφήματα1!$I$12</c:f>
              <c:strCache>
                <c:ptCount val="1"/>
                <c:pt idx="0">
                  <c:v>Κέρδη</c:v>
                </c:pt>
              </c:strCache>
            </c:strRef>
          </c:tx>
          <c:invertIfNegative val="0"/>
          <c:cat>
            <c:numRef>
              <c:f>Γραφήματα1!$J$9:$M$9</c:f>
              <c:numCache>
                <c:formatCode>General</c:formatCode>
                <c:ptCount val="4"/>
                <c:pt idx="0">
                  <c:v>2011</c:v>
                </c:pt>
                <c:pt idx="1">
                  <c:v>2012</c:v>
                </c:pt>
                <c:pt idx="2">
                  <c:v>2013</c:v>
                </c:pt>
                <c:pt idx="3">
                  <c:v>2014</c:v>
                </c:pt>
              </c:numCache>
            </c:numRef>
          </c:cat>
          <c:val>
            <c:numRef>
              <c:f>Γραφήματα1!$J$12:$M$12</c:f>
              <c:numCache>
                <c:formatCode>_("€"* #,##0.00_);_("€"* \(#,##0.00\);_("€"* "-"??_);_(@_)</c:formatCode>
                <c:ptCount val="4"/>
                <c:pt idx="0">
                  <c:v>-50000</c:v>
                </c:pt>
                <c:pt idx="1">
                  <c:v>5000</c:v>
                </c:pt>
                <c:pt idx="2">
                  <c:v>60000</c:v>
                </c:pt>
                <c:pt idx="3">
                  <c:v>50000</c:v>
                </c:pt>
              </c:numCache>
            </c:numRef>
          </c:val>
        </c:ser>
        <c:dLbls>
          <c:showLegendKey val="0"/>
          <c:showVal val="0"/>
          <c:showCatName val="0"/>
          <c:showSerName val="0"/>
          <c:showPercent val="0"/>
          <c:showBubbleSize val="0"/>
        </c:dLbls>
        <c:gapWidth val="150"/>
        <c:shape val="box"/>
        <c:axId val="254748544"/>
        <c:axId val="255708544"/>
        <c:axId val="0"/>
      </c:bar3DChart>
      <c:catAx>
        <c:axId val="254748544"/>
        <c:scaling>
          <c:orientation val="minMax"/>
        </c:scaling>
        <c:delete val="0"/>
        <c:axPos val="b"/>
        <c:numFmt formatCode="General" sourceLinked="1"/>
        <c:majorTickMark val="none"/>
        <c:minorTickMark val="none"/>
        <c:tickLblPos val="nextTo"/>
        <c:crossAx val="255708544"/>
        <c:crosses val="autoZero"/>
        <c:auto val="1"/>
        <c:lblAlgn val="ctr"/>
        <c:lblOffset val="100"/>
        <c:noMultiLvlLbl val="0"/>
      </c:catAx>
      <c:valAx>
        <c:axId val="255708544"/>
        <c:scaling>
          <c:orientation val="minMax"/>
        </c:scaling>
        <c:delete val="0"/>
        <c:axPos val="l"/>
        <c:majorGridlines/>
        <c:numFmt formatCode="_(&quot;€&quot;* #,##0.00_);_(&quot;€&quot;* \(#,##0.00\);_(&quot;€&quot;* &quot;-&quot;??_);_(@_)" sourceLinked="1"/>
        <c:majorTickMark val="none"/>
        <c:minorTickMark val="none"/>
        <c:tickLblPos val="nextTo"/>
        <c:crossAx val="2547485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pieChart>
        <c:varyColors val="1"/>
        <c:ser>
          <c:idx val="0"/>
          <c:order val="0"/>
          <c:tx>
            <c:strRef>
              <c:f>Γραφήματα1!$I$10</c:f>
              <c:strCache>
                <c:ptCount val="1"/>
                <c:pt idx="0">
                  <c:v>Έσοδα</c:v>
                </c:pt>
              </c:strCache>
            </c:strRef>
          </c:tx>
          <c:cat>
            <c:numRef>
              <c:f>Γραφήματα1!$J$9:$M$9</c:f>
              <c:numCache>
                <c:formatCode>General</c:formatCode>
                <c:ptCount val="4"/>
                <c:pt idx="0">
                  <c:v>2011</c:v>
                </c:pt>
                <c:pt idx="1">
                  <c:v>2012</c:v>
                </c:pt>
                <c:pt idx="2">
                  <c:v>2013</c:v>
                </c:pt>
                <c:pt idx="3">
                  <c:v>2014</c:v>
                </c:pt>
              </c:numCache>
            </c:numRef>
          </c:cat>
          <c:val>
            <c:numRef>
              <c:f>Γραφήματα1!$J$10:$M$10</c:f>
              <c:numCache>
                <c:formatCode>_("€"* #,##0.00_);_("€"* \(#,##0.00\);_("€"* "-"??_);_(@_)</c:formatCode>
                <c:ptCount val="4"/>
                <c:pt idx="0">
                  <c:v>150000</c:v>
                </c:pt>
                <c:pt idx="1">
                  <c:v>185000</c:v>
                </c:pt>
                <c:pt idx="2">
                  <c:v>190000</c:v>
                </c:pt>
                <c:pt idx="3">
                  <c:v>210000</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Ρουχισμός</a:t>
            </a:r>
          </a:p>
        </c:rich>
      </c:tx>
      <c:layout/>
      <c:overlay val="0"/>
    </c:title>
    <c:autoTitleDeleted val="0"/>
    <c:plotArea>
      <c:layout/>
      <c:pieChart>
        <c:varyColors val="1"/>
        <c:ser>
          <c:idx val="0"/>
          <c:order val="0"/>
          <c:tx>
            <c:strRef>
              <c:f>Γραφήματα1!$E$2</c:f>
              <c:strCache>
                <c:ptCount val="1"/>
                <c:pt idx="0">
                  <c:v>Σύνολο</c:v>
                </c:pt>
              </c:strCache>
            </c:strRef>
          </c:tx>
          <c:dLbls>
            <c:showLegendKey val="0"/>
            <c:showVal val="0"/>
            <c:showCatName val="0"/>
            <c:showSerName val="0"/>
            <c:showPercent val="1"/>
            <c:showBubbleSize val="0"/>
            <c:showLeaderLines val="1"/>
          </c:dLbls>
          <c:cat>
            <c:strRef>
              <c:f>Γραφήματα1!$B$3:$B$8</c:f>
              <c:strCache>
                <c:ptCount val="6"/>
                <c:pt idx="0">
                  <c:v>Πουκάμισο</c:v>
                </c:pt>
                <c:pt idx="1">
                  <c:v>Σακάκι</c:v>
                </c:pt>
                <c:pt idx="2">
                  <c:v>Παντελόνι</c:v>
                </c:pt>
                <c:pt idx="3">
                  <c:v>Παλτό</c:v>
                </c:pt>
                <c:pt idx="4">
                  <c:v>Γραβάτα</c:v>
                </c:pt>
                <c:pt idx="5">
                  <c:v>Κάλτσες</c:v>
                </c:pt>
              </c:strCache>
            </c:strRef>
          </c:cat>
          <c:val>
            <c:numRef>
              <c:f>Γραφήματα1!$E$3:$E$8</c:f>
              <c:numCache>
                <c:formatCode>_-* #.##0\ "€"_-;\-* #.##0\ "€"_-;_-* "-"??\ "€"_-;_-@_-</c:formatCode>
                <c:ptCount val="6"/>
                <c:pt idx="0">
                  <c:v>24</c:v>
                </c:pt>
                <c:pt idx="1">
                  <c:v>95</c:v>
                </c:pt>
                <c:pt idx="2">
                  <c:v>45</c:v>
                </c:pt>
                <c:pt idx="3">
                  <c:v>120</c:v>
                </c:pt>
                <c:pt idx="4">
                  <c:v>30</c:v>
                </c:pt>
                <c:pt idx="5">
                  <c:v>12</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P&amp;L 2011-2014</a:t>
            </a:r>
            <a:endParaRPr lang="el-G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Γραφήματα1!$I$10</c:f>
              <c:strCache>
                <c:ptCount val="1"/>
                <c:pt idx="0">
                  <c:v>Έσοδα</c:v>
                </c:pt>
              </c:strCache>
            </c:strRef>
          </c:tx>
          <c:spPr>
            <a:blipFill>
              <a:blip xmlns:r="http://schemas.openxmlformats.org/officeDocument/2006/relationships" r:embed="rId1"/>
              <a:stretch>
                <a:fillRect/>
              </a:stretch>
            </a:blipFill>
          </c:spPr>
          <c:invertIfNegative val="0"/>
          <c:pictureOptions>
            <c:pictureFormat val="stack"/>
          </c:pictureOptions>
          <c:cat>
            <c:numRef>
              <c:f>Γραφήματα1!$J$9:$M$9</c:f>
              <c:numCache>
                <c:formatCode>General</c:formatCode>
                <c:ptCount val="4"/>
                <c:pt idx="0">
                  <c:v>2011</c:v>
                </c:pt>
                <c:pt idx="1">
                  <c:v>2012</c:v>
                </c:pt>
                <c:pt idx="2">
                  <c:v>2013</c:v>
                </c:pt>
                <c:pt idx="3">
                  <c:v>2014</c:v>
                </c:pt>
              </c:numCache>
            </c:numRef>
          </c:cat>
          <c:val>
            <c:numRef>
              <c:f>Γραφήματα1!$J$10:$M$10</c:f>
              <c:numCache>
                <c:formatCode>_("€"* #,##0.00_);_("€"* \(#,##0.00\);_("€"* "-"??_);_(@_)</c:formatCode>
                <c:ptCount val="4"/>
                <c:pt idx="0">
                  <c:v>150000</c:v>
                </c:pt>
                <c:pt idx="1">
                  <c:v>185000</c:v>
                </c:pt>
                <c:pt idx="2">
                  <c:v>190000</c:v>
                </c:pt>
                <c:pt idx="3">
                  <c:v>210000</c:v>
                </c:pt>
              </c:numCache>
            </c:numRef>
          </c:val>
        </c:ser>
        <c:ser>
          <c:idx val="1"/>
          <c:order val="1"/>
          <c:tx>
            <c:strRef>
              <c:f>Γραφήματα1!$I$11</c:f>
              <c:strCache>
                <c:ptCount val="1"/>
                <c:pt idx="0">
                  <c:v>Έξοδα</c:v>
                </c:pt>
              </c:strCache>
            </c:strRef>
          </c:tx>
          <c:spPr>
            <a:blipFill>
              <a:blip xmlns:r="http://schemas.openxmlformats.org/officeDocument/2006/relationships" r:embed="rId1"/>
              <a:stretch>
                <a:fillRect/>
              </a:stretch>
            </a:blipFill>
          </c:spPr>
          <c:invertIfNegative val="0"/>
          <c:cat>
            <c:numRef>
              <c:f>Γραφήματα1!$J$9:$M$9</c:f>
              <c:numCache>
                <c:formatCode>General</c:formatCode>
                <c:ptCount val="4"/>
                <c:pt idx="0">
                  <c:v>2011</c:v>
                </c:pt>
                <c:pt idx="1">
                  <c:v>2012</c:v>
                </c:pt>
                <c:pt idx="2">
                  <c:v>2013</c:v>
                </c:pt>
                <c:pt idx="3">
                  <c:v>2014</c:v>
                </c:pt>
              </c:numCache>
            </c:numRef>
          </c:cat>
          <c:val>
            <c:numRef>
              <c:f>Γραφήματα1!$J$11:$M$11</c:f>
              <c:numCache>
                <c:formatCode>_("€"* #,##0.00_);_("€"* \(#,##0.00\);_("€"* "-"??_);_(@_)</c:formatCode>
                <c:ptCount val="4"/>
                <c:pt idx="0">
                  <c:v>200000</c:v>
                </c:pt>
                <c:pt idx="1">
                  <c:v>180000</c:v>
                </c:pt>
                <c:pt idx="2">
                  <c:v>130000</c:v>
                </c:pt>
                <c:pt idx="3">
                  <c:v>160000</c:v>
                </c:pt>
              </c:numCache>
            </c:numRef>
          </c:val>
        </c:ser>
        <c:ser>
          <c:idx val="2"/>
          <c:order val="2"/>
          <c:tx>
            <c:strRef>
              <c:f>Γραφήματα1!$I$12</c:f>
              <c:strCache>
                <c:ptCount val="1"/>
                <c:pt idx="0">
                  <c:v>Κέρδη</c:v>
                </c:pt>
              </c:strCache>
            </c:strRef>
          </c:tx>
          <c:invertIfNegative val="0"/>
          <c:cat>
            <c:numRef>
              <c:f>Γραφήματα1!$J$9:$M$9</c:f>
              <c:numCache>
                <c:formatCode>General</c:formatCode>
                <c:ptCount val="4"/>
                <c:pt idx="0">
                  <c:v>2011</c:v>
                </c:pt>
                <c:pt idx="1">
                  <c:v>2012</c:v>
                </c:pt>
                <c:pt idx="2">
                  <c:v>2013</c:v>
                </c:pt>
                <c:pt idx="3">
                  <c:v>2014</c:v>
                </c:pt>
              </c:numCache>
            </c:numRef>
          </c:cat>
          <c:val>
            <c:numRef>
              <c:f>Γραφήματα1!$J$12:$M$12</c:f>
              <c:numCache>
                <c:formatCode>_("€"* #,##0.00_);_("€"* \(#,##0.00\);_("€"* "-"??_);_(@_)</c:formatCode>
                <c:ptCount val="4"/>
                <c:pt idx="0">
                  <c:v>-50000</c:v>
                </c:pt>
                <c:pt idx="1">
                  <c:v>5000</c:v>
                </c:pt>
                <c:pt idx="2">
                  <c:v>60000</c:v>
                </c:pt>
                <c:pt idx="3">
                  <c:v>50000</c:v>
                </c:pt>
              </c:numCache>
            </c:numRef>
          </c:val>
        </c:ser>
        <c:dLbls>
          <c:showLegendKey val="0"/>
          <c:showVal val="0"/>
          <c:showCatName val="0"/>
          <c:showSerName val="0"/>
          <c:showPercent val="0"/>
          <c:showBubbleSize val="0"/>
        </c:dLbls>
        <c:gapWidth val="150"/>
        <c:shape val="box"/>
        <c:axId val="284725248"/>
        <c:axId val="284727552"/>
        <c:axId val="0"/>
      </c:bar3DChart>
      <c:catAx>
        <c:axId val="284725248"/>
        <c:scaling>
          <c:orientation val="minMax"/>
        </c:scaling>
        <c:delete val="0"/>
        <c:axPos val="b"/>
        <c:numFmt formatCode="General" sourceLinked="1"/>
        <c:majorTickMark val="none"/>
        <c:minorTickMark val="none"/>
        <c:tickLblPos val="nextTo"/>
        <c:crossAx val="284727552"/>
        <c:crosses val="autoZero"/>
        <c:auto val="1"/>
        <c:lblAlgn val="ctr"/>
        <c:lblOffset val="100"/>
        <c:noMultiLvlLbl val="0"/>
      </c:catAx>
      <c:valAx>
        <c:axId val="284727552"/>
        <c:scaling>
          <c:orientation val="minMax"/>
        </c:scaling>
        <c:delete val="0"/>
        <c:axPos val="l"/>
        <c:majorGridlines/>
        <c:numFmt formatCode="_(&quot;€&quot;* #,##0.00_);_(&quot;€&quot;* \(#,##0.00\);_(&quot;€&quot;* &quot;-&quot;??_);_(@_)" sourceLinked="1"/>
        <c:majorTickMark val="none"/>
        <c:minorTickMark val="none"/>
        <c:tickLblPos val="nextTo"/>
        <c:crossAx val="2847252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Γραφήματα2!$E$2</c:f>
              <c:strCache>
                <c:ptCount val="1"/>
                <c:pt idx="0">
                  <c:v>Σύνολο</c:v>
                </c:pt>
              </c:strCache>
            </c:strRef>
          </c:tx>
          <c:invertIfNegative val="0"/>
          <c:cat>
            <c:strRef>
              <c:f>Γραφήματα2!$B$3:$B$8</c:f>
              <c:strCache>
                <c:ptCount val="6"/>
                <c:pt idx="0">
                  <c:v>Πουκάμισο</c:v>
                </c:pt>
                <c:pt idx="1">
                  <c:v>Σακάκι</c:v>
                </c:pt>
                <c:pt idx="2">
                  <c:v>Παντελόνι</c:v>
                </c:pt>
                <c:pt idx="3">
                  <c:v>Παλτό</c:v>
                </c:pt>
                <c:pt idx="4">
                  <c:v>Γραβάτα</c:v>
                </c:pt>
                <c:pt idx="5">
                  <c:v>Κάλτσες</c:v>
                </c:pt>
              </c:strCache>
            </c:strRef>
          </c:cat>
          <c:val>
            <c:numRef>
              <c:f>Γραφήματα2!$E$3:$E$8</c:f>
              <c:numCache>
                <c:formatCode>_-* #.##0\ "€"_-;\-* #.##0\ "€"_-;_-* "-"??\ "€"_-;_-@_-</c:formatCode>
                <c:ptCount val="6"/>
                <c:pt idx="0">
                  <c:v>24</c:v>
                </c:pt>
                <c:pt idx="1">
                  <c:v>95</c:v>
                </c:pt>
                <c:pt idx="2">
                  <c:v>45</c:v>
                </c:pt>
                <c:pt idx="3">
                  <c:v>120</c:v>
                </c:pt>
                <c:pt idx="4">
                  <c:v>30</c:v>
                </c:pt>
                <c:pt idx="5">
                  <c:v>12</c:v>
                </c:pt>
              </c:numCache>
            </c:numRef>
          </c:val>
        </c:ser>
        <c:dLbls>
          <c:showLegendKey val="0"/>
          <c:showVal val="0"/>
          <c:showCatName val="0"/>
          <c:showSerName val="0"/>
          <c:showPercent val="0"/>
          <c:showBubbleSize val="0"/>
        </c:dLbls>
        <c:gapWidth val="150"/>
        <c:shape val="box"/>
        <c:axId val="285952256"/>
        <c:axId val="98865152"/>
        <c:axId val="0"/>
      </c:bar3DChart>
      <c:catAx>
        <c:axId val="285952256"/>
        <c:scaling>
          <c:orientation val="minMax"/>
        </c:scaling>
        <c:delete val="0"/>
        <c:axPos val="b"/>
        <c:majorTickMark val="out"/>
        <c:minorTickMark val="none"/>
        <c:tickLblPos val="nextTo"/>
        <c:crossAx val="98865152"/>
        <c:crosses val="autoZero"/>
        <c:auto val="1"/>
        <c:lblAlgn val="ctr"/>
        <c:lblOffset val="100"/>
        <c:noMultiLvlLbl val="0"/>
      </c:catAx>
      <c:valAx>
        <c:axId val="98865152"/>
        <c:scaling>
          <c:orientation val="minMax"/>
        </c:scaling>
        <c:delete val="0"/>
        <c:axPos val="l"/>
        <c:majorGridlines/>
        <c:numFmt formatCode="_-* #.##0\ &quot;€&quot;_-;\-* #.##0\ &quot;€&quot;_-;_-* &quot;-&quot;??\ &quot;€&quot;_-;_-@_-" sourceLinked="1"/>
        <c:majorTickMark val="out"/>
        <c:minorTickMark val="none"/>
        <c:tickLblPos val="nextTo"/>
        <c:crossAx val="2859522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Γραφήματα2!$D$16</c:f>
              <c:strCache>
                <c:ptCount val="1"/>
                <c:pt idx="0">
                  <c:v>Καθαρές Αποδοχές</c:v>
                </c:pt>
              </c:strCache>
            </c:strRef>
          </c:tx>
          <c:invertIfNegative val="0"/>
          <c:cat>
            <c:strRef>
              <c:f>Γραφήματα2!$A$17:$A$22</c:f>
              <c:strCache>
                <c:ptCount val="6"/>
                <c:pt idx="1">
                  <c:v>Πάριος Τάκης</c:v>
                </c:pt>
                <c:pt idx="2">
                  <c:v>Καρράς Μίμης</c:v>
                </c:pt>
                <c:pt idx="3">
                  <c:v>Πανδή Δέσποινα</c:v>
                </c:pt>
                <c:pt idx="4">
                  <c:v>Δημητρίου Χαρά</c:v>
                </c:pt>
                <c:pt idx="5">
                  <c:v>Κουβάς Σάκης</c:v>
                </c:pt>
              </c:strCache>
            </c:strRef>
          </c:cat>
          <c:val>
            <c:numRef>
              <c:f>Γραφήματα2!$D$17:$D$22</c:f>
              <c:numCache>
                <c:formatCode>_("€"* #,##0.00_);_("€"* \(#,##0.00\);_("€"* "-"??_);_(@_)</c:formatCode>
                <c:ptCount val="6"/>
                <c:pt idx="1">
                  <c:v>626.25</c:v>
                </c:pt>
                <c:pt idx="2">
                  <c:v>584.5</c:v>
                </c:pt>
                <c:pt idx="3">
                  <c:v>751.5</c:v>
                </c:pt>
                <c:pt idx="4">
                  <c:v>609.54999999999995</c:v>
                </c:pt>
                <c:pt idx="5">
                  <c:v>651.29999999999995</c:v>
                </c:pt>
              </c:numCache>
            </c:numRef>
          </c:val>
        </c:ser>
        <c:dLbls>
          <c:showLegendKey val="0"/>
          <c:showVal val="0"/>
          <c:showCatName val="0"/>
          <c:showSerName val="0"/>
          <c:showPercent val="0"/>
          <c:showBubbleSize val="0"/>
        </c:dLbls>
        <c:gapWidth val="150"/>
        <c:shape val="cylinder"/>
        <c:axId val="98877440"/>
        <c:axId val="98878976"/>
        <c:axId val="0"/>
      </c:bar3DChart>
      <c:catAx>
        <c:axId val="98877440"/>
        <c:scaling>
          <c:orientation val="minMax"/>
        </c:scaling>
        <c:delete val="0"/>
        <c:axPos val="b"/>
        <c:majorTickMark val="out"/>
        <c:minorTickMark val="none"/>
        <c:tickLblPos val="nextTo"/>
        <c:crossAx val="98878976"/>
        <c:crosses val="autoZero"/>
        <c:auto val="1"/>
        <c:lblAlgn val="ctr"/>
        <c:lblOffset val="100"/>
        <c:noMultiLvlLbl val="0"/>
      </c:catAx>
      <c:valAx>
        <c:axId val="98878976"/>
        <c:scaling>
          <c:orientation val="minMax"/>
        </c:scaling>
        <c:delete val="0"/>
        <c:axPos val="l"/>
        <c:majorGridlines/>
        <c:numFmt formatCode="General" sourceLinked="1"/>
        <c:majorTickMark val="out"/>
        <c:minorTickMark val="none"/>
        <c:tickLblPos val="nextTo"/>
        <c:crossAx val="9887744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Γραφήματα2!$A$47</c:f>
              <c:strCache>
                <c:ptCount val="1"/>
                <c:pt idx="0">
                  <c:v>Alpha BANK</c:v>
                </c:pt>
              </c:strCache>
            </c:strRef>
          </c:tx>
          <c:invertIfNegative val="0"/>
          <c:cat>
            <c:strRef>
              <c:f>Γραφήματα2!$B$46:$D$46</c:f>
              <c:strCache>
                <c:ptCount val="3"/>
                <c:pt idx="0">
                  <c:v>7/11/2010</c:v>
                </c:pt>
                <c:pt idx="1">
                  <c:v>18/1/2011</c:v>
                </c:pt>
                <c:pt idx="2">
                  <c:v>Μεταβολή</c:v>
                </c:pt>
              </c:strCache>
            </c:strRef>
          </c:cat>
          <c:val>
            <c:numRef>
              <c:f>Γραφήματα2!$B$47:$D$47</c:f>
              <c:numCache>
                <c:formatCode>_("€"* #,##0.00_);_("€"* \(#,##0.00\);_("€"* "-"??_);_(@_)</c:formatCode>
                <c:ptCount val="3"/>
                <c:pt idx="0">
                  <c:v>3.5</c:v>
                </c:pt>
                <c:pt idx="1">
                  <c:v>3.66</c:v>
                </c:pt>
                <c:pt idx="2" formatCode="0.00%">
                  <c:v>4.5714285714285756E-2</c:v>
                </c:pt>
              </c:numCache>
            </c:numRef>
          </c:val>
        </c:ser>
        <c:ser>
          <c:idx val="1"/>
          <c:order val="1"/>
          <c:tx>
            <c:strRef>
              <c:f>Γραφήματα2!$A$48</c:f>
              <c:strCache>
                <c:ptCount val="1"/>
                <c:pt idx="0">
                  <c:v>ΓΕΝΙΚΗ ΤΡΑΠΕΖΑ</c:v>
                </c:pt>
              </c:strCache>
            </c:strRef>
          </c:tx>
          <c:invertIfNegative val="0"/>
          <c:cat>
            <c:strRef>
              <c:f>Γραφήματα2!$B$46:$D$46</c:f>
              <c:strCache>
                <c:ptCount val="3"/>
                <c:pt idx="0">
                  <c:v>7/11/2010</c:v>
                </c:pt>
                <c:pt idx="1">
                  <c:v>18/1/2011</c:v>
                </c:pt>
                <c:pt idx="2">
                  <c:v>Μεταβολή</c:v>
                </c:pt>
              </c:strCache>
            </c:strRef>
          </c:cat>
          <c:val>
            <c:numRef>
              <c:f>Γραφήματα2!$B$48:$D$48</c:f>
              <c:numCache>
                <c:formatCode>_("€"* #,##0.00_);_("€"* \(#,##0.00\);_("€"* "-"??_);_(@_)</c:formatCode>
                <c:ptCount val="3"/>
                <c:pt idx="0">
                  <c:v>1.99</c:v>
                </c:pt>
                <c:pt idx="1">
                  <c:v>2</c:v>
                </c:pt>
                <c:pt idx="2" formatCode="0.00%">
                  <c:v>5.0251256281407079E-3</c:v>
                </c:pt>
              </c:numCache>
            </c:numRef>
          </c:val>
        </c:ser>
        <c:ser>
          <c:idx val="2"/>
          <c:order val="2"/>
          <c:tx>
            <c:strRef>
              <c:f>Γραφήματα2!$A$49</c:f>
              <c:strCache>
                <c:ptCount val="1"/>
                <c:pt idx="0">
                  <c:v>ΕΘΝΙΚΗ ΤΡΑΠΕΖΑ</c:v>
                </c:pt>
              </c:strCache>
            </c:strRef>
          </c:tx>
          <c:invertIfNegative val="0"/>
          <c:cat>
            <c:strRef>
              <c:f>Γραφήματα2!$B$46:$D$46</c:f>
              <c:strCache>
                <c:ptCount val="3"/>
                <c:pt idx="0">
                  <c:v>7/11/2010</c:v>
                </c:pt>
                <c:pt idx="1">
                  <c:v>18/1/2011</c:v>
                </c:pt>
                <c:pt idx="2">
                  <c:v>Μεταβολή</c:v>
                </c:pt>
              </c:strCache>
            </c:strRef>
          </c:cat>
          <c:val>
            <c:numRef>
              <c:f>Γραφήματα2!$B$49:$D$49</c:f>
              <c:numCache>
                <c:formatCode>_("€"* #,##0.00_);_("€"* \(#,##0.00\);_("€"* "-"??_);_(@_)</c:formatCode>
                <c:ptCount val="3"/>
                <c:pt idx="0">
                  <c:v>7.22</c:v>
                </c:pt>
                <c:pt idx="1">
                  <c:v>6.33</c:v>
                </c:pt>
                <c:pt idx="2" formatCode="0.00%">
                  <c:v>-0.12326869806094179</c:v>
                </c:pt>
              </c:numCache>
            </c:numRef>
          </c:val>
        </c:ser>
        <c:ser>
          <c:idx val="3"/>
          <c:order val="3"/>
          <c:tx>
            <c:strRef>
              <c:f>Γραφήματα2!$A$50</c:f>
              <c:strCache>
                <c:ptCount val="1"/>
                <c:pt idx="0">
                  <c:v>ΕΜΠΟΡΙΚΗ ΤΡΑΠΕΖΑ</c:v>
                </c:pt>
              </c:strCache>
            </c:strRef>
          </c:tx>
          <c:invertIfNegative val="0"/>
          <c:cat>
            <c:strRef>
              <c:f>Γραφήματα2!$B$46:$D$46</c:f>
              <c:strCache>
                <c:ptCount val="3"/>
                <c:pt idx="0">
                  <c:v>7/11/2010</c:v>
                </c:pt>
                <c:pt idx="1">
                  <c:v>18/1/2011</c:v>
                </c:pt>
                <c:pt idx="2">
                  <c:v>Μεταβολή</c:v>
                </c:pt>
              </c:strCache>
            </c:strRef>
          </c:cat>
          <c:val>
            <c:numRef>
              <c:f>Γραφήματα2!$B$50:$D$50</c:f>
              <c:numCache>
                <c:formatCode>_("€"* #,##0.00_);_("€"* \(#,##0.00\);_("€"* "-"??_);_(@_)</c:formatCode>
                <c:ptCount val="3"/>
                <c:pt idx="0">
                  <c:v>1.5</c:v>
                </c:pt>
                <c:pt idx="1">
                  <c:v>1.53</c:v>
                </c:pt>
                <c:pt idx="2" formatCode="0.00%">
                  <c:v>2.0000000000000018E-2</c:v>
                </c:pt>
              </c:numCache>
            </c:numRef>
          </c:val>
        </c:ser>
        <c:ser>
          <c:idx val="4"/>
          <c:order val="4"/>
          <c:tx>
            <c:strRef>
              <c:f>Γραφήματα2!$A$51</c:f>
              <c:strCache>
                <c:ptCount val="1"/>
                <c:pt idx="0">
                  <c:v>ΤΡΑΠΕΖΑ ΕΛΛΑΔΟΣ</c:v>
                </c:pt>
              </c:strCache>
            </c:strRef>
          </c:tx>
          <c:invertIfNegative val="0"/>
          <c:cat>
            <c:strRef>
              <c:f>Γραφήματα2!$B$46:$D$46</c:f>
              <c:strCache>
                <c:ptCount val="3"/>
                <c:pt idx="0">
                  <c:v>7/11/2010</c:v>
                </c:pt>
                <c:pt idx="1">
                  <c:v>18/1/2011</c:v>
                </c:pt>
                <c:pt idx="2">
                  <c:v>Μεταβολή</c:v>
                </c:pt>
              </c:strCache>
            </c:strRef>
          </c:cat>
          <c:val>
            <c:numRef>
              <c:f>Γραφήματα2!$B$51:$D$51</c:f>
              <c:numCache>
                <c:formatCode>_("€"* #,##0.00_);_("€"* \(#,##0.00\);_("€"* "-"??_);_(@_)</c:formatCode>
                <c:ptCount val="3"/>
                <c:pt idx="0">
                  <c:v>29.5</c:v>
                </c:pt>
                <c:pt idx="1">
                  <c:v>29.85</c:v>
                </c:pt>
                <c:pt idx="2" formatCode="0.00%">
                  <c:v>1.1864406779661066E-2</c:v>
                </c:pt>
              </c:numCache>
            </c:numRef>
          </c:val>
        </c:ser>
        <c:ser>
          <c:idx val="5"/>
          <c:order val="5"/>
          <c:tx>
            <c:strRef>
              <c:f>Γραφήματα2!$A$52</c:f>
              <c:strCache>
                <c:ptCount val="1"/>
                <c:pt idx="0">
                  <c:v>ΤΡΑΠΕΖΑ ΠΕΙΡΑΙΩΣ</c:v>
                </c:pt>
              </c:strCache>
            </c:strRef>
          </c:tx>
          <c:invertIfNegative val="0"/>
          <c:cat>
            <c:strRef>
              <c:f>Γραφήματα2!$B$46:$D$46</c:f>
              <c:strCache>
                <c:ptCount val="3"/>
                <c:pt idx="0">
                  <c:v>7/11/2010</c:v>
                </c:pt>
                <c:pt idx="1">
                  <c:v>18/1/2011</c:v>
                </c:pt>
                <c:pt idx="2">
                  <c:v>Μεταβολή</c:v>
                </c:pt>
              </c:strCache>
            </c:strRef>
          </c:cat>
          <c:val>
            <c:numRef>
              <c:f>Γραφήματα2!$B$52:$D$52</c:f>
              <c:numCache>
                <c:formatCode>_("€"* #,##0.00_);_("€"* \(#,##0.00\);_("€"* "-"??_);_(@_)</c:formatCode>
                <c:ptCount val="3"/>
                <c:pt idx="0">
                  <c:v>1.6</c:v>
                </c:pt>
                <c:pt idx="1">
                  <c:v>1.52</c:v>
                </c:pt>
                <c:pt idx="2" formatCode="0.00%">
                  <c:v>-5.0000000000000044E-2</c:v>
                </c:pt>
              </c:numCache>
            </c:numRef>
          </c:val>
        </c:ser>
        <c:dLbls>
          <c:showLegendKey val="0"/>
          <c:showVal val="0"/>
          <c:showCatName val="0"/>
          <c:showSerName val="0"/>
          <c:showPercent val="0"/>
          <c:showBubbleSize val="0"/>
        </c:dLbls>
        <c:gapWidth val="150"/>
        <c:axId val="178988544"/>
        <c:axId val="178990080"/>
      </c:barChart>
      <c:catAx>
        <c:axId val="178988544"/>
        <c:scaling>
          <c:orientation val="minMax"/>
        </c:scaling>
        <c:delete val="0"/>
        <c:axPos val="b"/>
        <c:majorTickMark val="out"/>
        <c:minorTickMark val="none"/>
        <c:tickLblPos val="nextTo"/>
        <c:crossAx val="178990080"/>
        <c:crosses val="autoZero"/>
        <c:auto val="1"/>
        <c:lblAlgn val="ctr"/>
        <c:lblOffset val="100"/>
        <c:noMultiLvlLbl val="0"/>
      </c:catAx>
      <c:valAx>
        <c:axId val="178990080"/>
        <c:scaling>
          <c:orientation val="minMax"/>
        </c:scaling>
        <c:delete val="0"/>
        <c:axPos val="l"/>
        <c:majorGridlines/>
        <c:numFmt formatCode="_(&quot;€&quot;* #,##0.00_);_(&quot;€&quot;* \(#,##0.00\);_(&quot;€&quot;* &quot;-&quot;??_);_(@_)" sourceLinked="1"/>
        <c:majorTickMark val="out"/>
        <c:minorTickMark val="none"/>
        <c:tickLblPos val="nextTo"/>
        <c:crossAx val="1789885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pieChart>
        <c:varyColors val="1"/>
        <c:ser>
          <c:idx val="0"/>
          <c:order val="0"/>
          <c:tx>
            <c:strRef>
              <c:f>Γραφήματα2!$B$30</c:f>
              <c:strCache>
                <c:ptCount val="1"/>
                <c:pt idx="0">
                  <c:v>Τιμή</c:v>
                </c:pt>
              </c:strCache>
            </c:strRef>
          </c:tx>
          <c:cat>
            <c:strRef>
              <c:f>Γραφήματα2!$A$31:$A$35</c:f>
              <c:strCache>
                <c:ptCount val="5"/>
                <c:pt idx="1">
                  <c:v>FIAT 500</c:v>
                </c:pt>
                <c:pt idx="2">
                  <c:v>SMART</c:v>
                </c:pt>
                <c:pt idx="3">
                  <c:v>AUDI A4</c:v>
                </c:pt>
                <c:pt idx="4">
                  <c:v>TOYOTA iQ</c:v>
                </c:pt>
              </c:strCache>
            </c:strRef>
          </c:cat>
          <c:val>
            <c:numRef>
              <c:f>Γραφήματα2!$B$31:$B$35</c:f>
              <c:numCache>
                <c:formatCode>_-* #.##0\ "€"_-;\-* #.##0\ "€"_-;_-* "-"??\ "€"_-;_-@_-</c:formatCode>
                <c:ptCount val="5"/>
                <c:pt idx="1">
                  <c:v>13650</c:v>
                </c:pt>
                <c:pt idx="2">
                  <c:v>10750</c:v>
                </c:pt>
                <c:pt idx="3">
                  <c:v>29250</c:v>
                </c:pt>
                <c:pt idx="4">
                  <c:v>13110</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12</xdr:col>
      <xdr:colOff>546847</xdr:colOff>
      <xdr:row>2</xdr:row>
      <xdr:rowOff>647700</xdr:rowOff>
    </xdr:to>
    <xdr:pic>
      <xdr:nvPicPr>
        <xdr:cNvPr id="2" name="Εικόνα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2025" y="190500"/>
          <a:ext cx="4204447"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47625</xdr:colOff>
      <xdr:row>0</xdr:row>
      <xdr:rowOff>80961</xdr:rowOff>
    </xdr:from>
    <xdr:to>
      <xdr:col>26</xdr:col>
      <xdr:colOff>390525</xdr:colOff>
      <xdr:row>24</xdr:row>
      <xdr:rowOff>38100</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561975</xdr:colOff>
      <xdr:row>15</xdr:row>
      <xdr:rowOff>100012</xdr:rowOff>
    </xdr:from>
    <xdr:to>
      <xdr:col>12</xdr:col>
      <xdr:colOff>628650</xdr:colOff>
      <xdr:row>29</xdr:row>
      <xdr:rowOff>176212</xdr:rowOff>
    </xdr:to>
    <xdr:graphicFrame macro="">
      <xdr:nvGraphicFramePr>
        <xdr:cNvPr id="5" name="Γράφημα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171449</xdr:colOff>
      <xdr:row>9</xdr:row>
      <xdr:rowOff>100011</xdr:rowOff>
    </xdr:from>
    <xdr:to>
      <xdr:col>6</xdr:col>
      <xdr:colOff>866774</xdr:colOff>
      <xdr:row>24</xdr:row>
      <xdr:rowOff>123824</xdr:rowOff>
    </xdr:to>
    <xdr:graphicFrame macro="">
      <xdr:nvGraphicFramePr>
        <xdr:cNvPr id="7" name="Γράφημα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438150</xdr:colOff>
      <xdr:row>26</xdr:row>
      <xdr:rowOff>95250</xdr:rowOff>
    </xdr:from>
    <xdr:to>
      <xdr:col>24</xdr:col>
      <xdr:colOff>171450</xdr:colOff>
      <xdr:row>50</xdr:row>
      <xdr:rowOff>52389</xdr:rowOff>
    </xdr:to>
    <xdr:graphicFrame macro="">
      <xdr:nvGraphicFramePr>
        <xdr:cNvPr id="8" name="Γράφημα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142875</xdr:colOff>
      <xdr:row>0</xdr:row>
      <xdr:rowOff>100012</xdr:rowOff>
    </xdr:from>
    <xdr:to>
      <xdr:col>14</xdr:col>
      <xdr:colOff>447675</xdr:colOff>
      <xdr:row>14</xdr:row>
      <xdr:rowOff>176212</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133350</xdr:colOff>
      <xdr:row>15</xdr:row>
      <xdr:rowOff>147637</xdr:rowOff>
    </xdr:from>
    <xdr:to>
      <xdr:col>14</xdr:col>
      <xdr:colOff>438150</xdr:colOff>
      <xdr:row>30</xdr:row>
      <xdr:rowOff>33337</xdr:rowOff>
    </xdr:to>
    <xdr:graphicFrame macro="">
      <xdr:nvGraphicFramePr>
        <xdr:cNvPr id="4" name="Γράφημα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85725</xdr:colOff>
      <xdr:row>44</xdr:row>
      <xdr:rowOff>80962</xdr:rowOff>
    </xdr:from>
    <xdr:to>
      <xdr:col>13</xdr:col>
      <xdr:colOff>390525</xdr:colOff>
      <xdr:row>57</xdr:row>
      <xdr:rowOff>166687</xdr:rowOff>
    </xdr:to>
    <xdr:graphicFrame macro="">
      <xdr:nvGraphicFramePr>
        <xdr:cNvPr id="8" name="Γράφημα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66674</xdr:colOff>
      <xdr:row>31</xdr:row>
      <xdr:rowOff>47624</xdr:rowOff>
    </xdr:from>
    <xdr:to>
      <xdr:col>13</xdr:col>
      <xdr:colOff>495299</xdr:colOff>
      <xdr:row>43</xdr:row>
      <xdr:rowOff>100011</xdr:rowOff>
    </xdr:to>
    <xdr:graphicFrame macro="">
      <xdr:nvGraphicFramePr>
        <xdr:cNvPr id="9" name="Γράφημα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heetViews>
  <sheetFormatPr defaultRowHeight="15" x14ac:dyDescent="0.25"/>
  <cols>
    <col min="1" max="3" width="14.7109375" customWidth="1"/>
  </cols>
  <sheetData>
    <row r="1" spans="1:4" x14ac:dyDescent="0.25">
      <c r="A1" s="40" t="s">
        <v>95</v>
      </c>
      <c r="B1" s="41" t="s">
        <v>96</v>
      </c>
      <c r="C1" s="42" t="s">
        <v>97</v>
      </c>
    </row>
    <row r="2" spans="1:4" x14ac:dyDescent="0.25">
      <c r="A2" s="58" t="s">
        <v>98</v>
      </c>
      <c r="B2" s="58"/>
      <c r="C2" s="58"/>
    </row>
    <row r="3" spans="1:4" ht="51.75" x14ac:dyDescent="0.25">
      <c r="A3" s="43" t="s">
        <v>99</v>
      </c>
      <c r="B3" s="44"/>
      <c r="C3" s="44"/>
    </row>
    <row r="4" spans="1:4" x14ac:dyDescent="0.25">
      <c r="A4" s="45" t="s">
        <v>100</v>
      </c>
      <c r="B4" s="44"/>
      <c r="C4" s="44"/>
    </row>
    <row r="5" spans="1:4" ht="141.75" x14ac:dyDescent="0.25">
      <c r="A5" s="46" t="s">
        <v>101</v>
      </c>
      <c r="B5" s="47" t="s">
        <v>102</v>
      </c>
      <c r="C5" s="48" t="s">
        <v>103</v>
      </c>
      <c r="D5" s="49" t="s">
        <v>104</v>
      </c>
    </row>
    <row r="6" spans="1:4" x14ac:dyDescent="0.25">
      <c r="A6" s="44"/>
      <c r="B6" s="44"/>
      <c r="C6" s="44"/>
    </row>
    <row r="7" spans="1:4" x14ac:dyDescent="0.25">
      <c r="A7" s="44"/>
      <c r="B7" s="58" t="s">
        <v>105</v>
      </c>
      <c r="C7" s="58"/>
    </row>
    <row r="8" spans="1:4" x14ac:dyDescent="0.25">
      <c r="A8" s="44"/>
      <c r="B8" s="44"/>
      <c r="C8" s="44"/>
    </row>
    <row r="9" spans="1:4" ht="44.25" customHeight="1" x14ac:dyDescent="0.25">
      <c r="A9" s="50" t="s">
        <v>106</v>
      </c>
      <c r="B9" s="40" t="s">
        <v>107</v>
      </c>
      <c r="C9" s="51" t="s">
        <v>108</v>
      </c>
    </row>
  </sheetData>
  <mergeCells count="2">
    <mergeCell ref="A2:C2"/>
    <mergeCell ref="B7:C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3"/>
  <sheetViews>
    <sheetView workbookViewId="0"/>
  </sheetViews>
  <sheetFormatPr defaultRowHeight="15" x14ac:dyDescent="0.25"/>
  <cols>
    <col min="1" max="1" width="19.7109375" customWidth="1"/>
    <col min="2" max="4" width="14" customWidth="1"/>
    <col min="5" max="5" width="15.42578125" bestFit="1" customWidth="1"/>
    <col min="6" max="6" width="14.28515625" bestFit="1" customWidth="1"/>
    <col min="8" max="8" width="10.7109375" customWidth="1"/>
    <col min="9" max="9" width="15.42578125" bestFit="1" customWidth="1"/>
  </cols>
  <sheetData>
    <row r="1" spans="1:5" x14ac:dyDescent="0.25">
      <c r="A1" s="15" t="s">
        <v>94</v>
      </c>
    </row>
    <row r="2" spans="1:5" x14ac:dyDescent="0.25">
      <c r="A2" s="36" t="s">
        <v>71</v>
      </c>
      <c r="B2" s="36"/>
      <c r="C2" s="36"/>
      <c r="D2" s="36"/>
      <c r="E2" s="36"/>
    </row>
    <row r="3" spans="1:5" x14ac:dyDescent="0.25">
      <c r="A3" s="36"/>
      <c r="B3" s="36"/>
      <c r="C3" s="36"/>
      <c r="D3" s="36"/>
      <c r="E3" s="36"/>
    </row>
    <row r="4" spans="1:5" x14ac:dyDescent="0.25">
      <c r="A4" s="55" t="s">
        <v>72</v>
      </c>
      <c r="B4" s="56">
        <f>SUM(B12:E12)</f>
        <v>65000</v>
      </c>
      <c r="C4" s="57">
        <f>B6-B7</f>
        <v>65000</v>
      </c>
      <c r="D4" s="36"/>
      <c r="E4" s="36"/>
    </row>
    <row r="5" spans="1:5" x14ac:dyDescent="0.25">
      <c r="A5" s="55" t="s">
        <v>73</v>
      </c>
      <c r="B5" s="56">
        <f>SUM(B12:E12)/COUNT(B12:E12)</f>
        <v>16250</v>
      </c>
      <c r="C5" s="57">
        <f>AVERAGE(B12:E12)</f>
        <v>16250</v>
      </c>
      <c r="D5" s="36"/>
      <c r="E5" s="36"/>
    </row>
    <row r="6" spans="1:5" x14ac:dyDescent="0.25">
      <c r="A6" s="55" t="s">
        <v>74</v>
      </c>
      <c r="B6" s="56">
        <f>SUM(B10:E10)</f>
        <v>735000</v>
      </c>
      <c r="C6" s="36"/>
      <c r="D6" s="36"/>
      <c r="E6" s="36"/>
    </row>
    <row r="7" spans="1:5" x14ac:dyDescent="0.25">
      <c r="A7" s="55" t="s">
        <v>75</v>
      </c>
      <c r="B7" s="56">
        <f>SUM(B11:E11)</f>
        <v>670000</v>
      </c>
      <c r="C7" s="36"/>
      <c r="D7" s="36"/>
      <c r="E7" s="36"/>
    </row>
    <row r="8" spans="1:5" x14ac:dyDescent="0.25">
      <c r="A8" s="36"/>
      <c r="B8" s="36"/>
      <c r="C8" s="36"/>
      <c r="D8" s="36"/>
      <c r="E8" s="36"/>
    </row>
    <row r="9" spans="1:5" x14ac:dyDescent="0.25">
      <c r="A9" s="36"/>
      <c r="B9" s="36">
        <v>2011</v>
      </c>
      <c r="C9" s="36">
        <v>2012</v>
      </c>
      <c r="D9" s="36">
        <v>2013</v>
      </c>
      <c r="E9" s="36">
        <v>2014</v>
      </c>
    </row>
    <row r="10" spans="1:5" x14ac:dyDescent="0.25">
      <c r="A10" s="36" t="s">
        <v>76</v>
      </c>
      <c r="B10" s="52">
        <f>'Μηνιαία δεδομένα'!B15</f>
        <v>150000</v>
      </c>
      <c r="C10" s="52">
        <v>185000</v>
      </c>
      <c r="D10" s="52">
        <v>190000</v>
      </c>
      <c r="E10" s="52">
        <v>210000</v>
      </c>
    </row>
    <row r="11" spans="1:5" x14ac:dyDescent="0.25">
      <c r="A11" s="36" t="s">
        <v>77</v>
      </c>
      <c r="B11" s="52">
        <f>'Μηνιαία δεδομένα'!C15</f>
        <v>200000</v>
      </c>
      <c r="C11" s="52">
        <v>180000</v>
      </c>
      <c r="D11" s="52">
        <v>130000</v>
      </c>
      <c r="E11" s="52">
        <v>160000</v>
      </c>
    </row>
    <row r="12" spans="1:5" x14ac:dyDescent="0.25">
      <c r="A12" s="36" t="s">
        <v>78</v>
      </c>
      <c r="B12" s="37">
        <f>B10-B11</f>
        <v>-50000</v>
      </c>
      <c r="C12" s="37">
        <f>C10-C11</f>
        <v>5000</v>
      </c>
      <c r="D12" s="37">
        <f>D10-D11</f>
        <v>60000</v>
      </c>
      <c r="E12" s="37">
        <f>E10-E11</f>
        <v>50000</v>
      </c>
    </row>
    <row r="14" spans="1:5" x14ac:dyDescent="0.25">
      <c r="A14" t="s">
        <v>79</v>
      </c>
      <c r="B14" s="35">
        <f>AVERAGE(Έσοδα)</f>
        <v>183750</v>
      </c>
    </row>
    <row r="15" spans="1:5" x14ac:dyDescent="0.25">
      <c r="A15" t="s">
        <v>80</v>
      </c>
      <c r="B15" s="35">
        <f>AVERAGE(Έξοδα)</f>
        <v>167500</v>
      </c>
    </row>
    <row r="17" spans="1:9" ht="44.25" customHeight="1" x14ac:dyDescent="0.25">
      <c r="A17" s="67" t="s">
        <v>113</v>
      </c>
      <c r="B17" s="67"/>
      <c r="C17" s="67"/>
      <c r="D17" s="67"/>
      <c r="E17" s="67"/>
      <c r="F17" s="67"/>
      <c r="G17" s="67"/>
      <c r="H17" s="67"/>
    </row>
    <row r="21" spans="1:9" x14ac:dyDescent="0.25">
      <c r="A21" s="15" t="s">
        <v>42</v>
      </c>
      <c r="I21" t="s">
        <v>109</v>
      </c>
    </row>
    <row r="22" spans="1:9" x14ac:dyDescent="0.25">
      <c r="A22" s="59" t="s">
        <v>31</v>
      </c>
      <c r="B22" s="59"/>
      <c r="C22" s="59"/>
      <c r="D22" s="59"/>
      <c r="E22" s="59"/>
      <c r="F22" s="59"/>
      <c r="I22" t="str">
        <f>"Αύξηση"</f>
        <v>Αύξηση</v>
      </c>
    </row>
    <row r="23" spans="1:9" x14ac:dyDescent="0.25">
      <c r="A23" s="2" t="s">
        <v>32</v>
      </c>
      <c r="B23" s="24">
        <v>40489</v>
      </c>
      <c r="C23" s="24">
        <v>40561</v>
      </c>
      <c r="D23" s="2" t="s">
        <v>33</v>
      </c>
      <c r="E23" s="2" t="s">
        <v>21</v>
      </c>
      <c r="F23" s="2" t="s">
        <v>34</v>
      </c>
      <c r="I23" t="str">
        <f>"Μεγάλη Αύξηση"</f>
        <v>Μεγάλη Αύξηση</v>
      </c>
    </row>
    <row r="24" spans="1:9" x14ac:dyDescent="0.25">
      <c r="A24" s="5" t="s">
        <v>35</v>
      </c>
      <c r="B24" s="6">
        <v>3.5</v>
      </c>
      <c r="C24" s="6">
        <v>3.66</v>
      </c>
      <c r="D24" s="25">
        <f>(C24-B24)/B24</f>
        <v>4.5714285714285756E-2</v>
      </c>
      <c r="E24" s="17" t="str">
        <f>IF(D24&lt;0,"Μείωση",IF(D24&lt;0.02,"Αύξηση","Μεγάλη Αύξηση"))</f>
        <v>Μεγάλη Αύξηση</v>
      </c>
      <c r="F24" s="17" t="str">
        <f>IF(AND(D24&gt;0,E24="Μεγάλη Αύξηση"),"Τάση θετική",IF(E24="Αύξηση","Άνοδος","Τάση αρνητική"))</f>
        <v>Τάση θετική</v>
      </c>
    </row>
    <row r="25" spans="1:9" x14ac:dyDescent="0.25">
      <c r="A25" s="5" t="s">
        <v>36</v>
      </c>
      <c r="B25" s="6">
        <v>1.99</v>
      </c>
      <c r="C25" s="6">
        <v>2</v>
      </c>
      <c r="D25" s="25">
        <f t="shared" ref="D25:D29" si="0">(C25-B25)/B25</f>
        <v>5.0251256281407079E-3</v>
      </c>
      <c r="E25" s="17" t="str">
        <f t="shared" ref="E25:E29" si="1">IF(D25&lt;0,"Μείωση",IF(D25&lt;0.02,"Αύξηση","Μεγάλη Αύξηση"))</f>
        <v>Αύξηση</v>
      </c>
      <c r="F25" s="17" t="str">
        <f t="shared" ref="F25:F29" si="2">IF(AND(D25&gt;0,E25="Μεγάλη Αύξηση"),"Τάση θετική",IF(E25="Αύξηση","Άνοδος","Τάση αρνητική"))</f>
        <v>Άνοδος</v>
      </c>
    </row>
    <row r="26" spans="1:9" x14ac:dyDescent="0.25">
      <c r="A26" s="5" t="s">
        <v>37</v>
      </c>
      <c r="B26" s="6">
        <v>7.22</v>
      </c>
      <c r="C26" s="6">
        <v>6.33</v>
      </c>
      <c r="D26" s="25">
        <f t="shared" si="0"/>
        <v>-0.12326869806094179</v>
      </c>
      <c r="E26" s="17" t="str">
        <f t="shared" si="1"/>
        <v>Μείωση</v>
      </c>
      <c r="F26" s="17" t="str">
        <f t="shared" si="2"/>
        <v>Τάση αρνητική</v>
      </c>
    </row>
    <row r="27" spans="1:9" x14ac:dyDescent="0.25">
      <c r="A27" s="5" t="s">
        <v>38</v>
      </c>
      <c r="B27" s="6">
        <v>1.5</v>
      </c>
      <c r="C27" s="6">
        <v>1.53</v>
      </c>
      <c r="D27" s="25">
        <f t="shared" si="0"/>
        <v>2.0000000000000018E-2</v>
      </c>
      <c r="E27" s="17" t="str">
        <f t="shared" si="1"/>
        <v>Μεγάλη Αύξηση</v>
      </c>
      <c r="F27" s="17" t="str">
        <f t="shared" si="2"/>
        <v>Τάση θετική</v>
      </c>
    </row>
    <row r="28" spans="1:9" x14ac:dyDescent="0.25">
      <c r="A28" s="5" t="s">
        <v>39</v>
      </c>
      <c r="B28" s="6">
        <v>29.5</v>
      </c>
      <c r="C28" s="6">
        <v>29.85</v>
      </c>
      <c r="D28" s="25">
        <f t="shared" si="0"/>
        <v>1.1864406779661066E-2</v>
      </c>
      <c r="E28" s="17" t="str">
        <f t="shared" si="1"/>
        <v>Αύξηση</v>
      </c>
      <c r="F28" s="17" t="str">
        <f t="shared" si="2"/>
        <v>Άνοδος</v>
      </c>
    </row>
    <row r="29" spans="1:9" x14ac:dyDescent="0.25">
      <c r="A29" s="5" t="s">
        <v>40</v>
      </c>
      <c r="B29" s="6">
        <v>1.6</v>
      </c>
      <c r="C29" s="6">
        <v>1.52</v>
      </c>
      <c r="D29" s="25">
        <f t="shared" si="0"/>
        <v>-5.0000000000000044E-2</v>
      </c>
      <c r="E29" s="17" t="str">
        <f t="shared" si="1"/>
        <v>Μείωση</v>
      </c>
      <c r="F29" s="17" t="str">
        <f t="shared" si="2"/>
        <v>Τάση αρνητική</v>
      </c>
    </row>
    <row r="31" spans="1:9" ht="50.25" customHeight="1" x14ac:dyDescent="0.25">
      <c r="A31" s="69" t="s">
        <v>110</v>
      </c>
      <c r="B31" s="69"/>
      <c r="C31" s="69"/>
      <c r="D31" s="69"/>
      <c r="E31" s="69"/>
      <c r="F31" s="69"/>
      <c r="G31" s="69"/>
      <c r="H31" s="69"/>
    </row>
    <row r="32" spans="1:9" ht="64.5" customHeight="1" x14ac:dyDescent="0.25">
      <c r="A32" s="68" t="s">
        <v>111</v>
      </c>
      <c r="B32" s="68"/>
      <c r="C32" s="68"/>
      <c r="D32" s="68"/>
      <c r="E32" s="68"/>
      <c r="F32" s="68"/>
      <c r="G32" s="68"/>
      <c r="H32" s="68"/>
    </row>
    <row r="33" spans="1:8" ht="50.25" customHeight="1" x14ac:dyDescent="0.25">
      <c r="A33" s="68" t="s">
        <v>112</v>
      </c>
      <c r="B33" s="68"/>
      <c r="C33" s="68"/>
      <c r="D33" s="68"/>
      <c r="E33" s="68"/>
      <c r="F33" s="68"/>
      <c r="G33" s="68"/>
      <c r="H33" s="68"/>
    </row>
  </sheetData>
  <mergeCells count="5">
    <mergeCell ref="A22:F22"/>
    <mergeCell ref="A17:H17"/>
    <mergeCell ref="A31:H31"/>
    <mergeCell ref="A32:H32"/>
    <mergeCell ref="A33:H33"/>
  </mergeCells>
  <conditionalFormatting sqref="B12:E12">
    <cfRule type="cellIs" dxfId="6" priority="7" operator="lessThan">
      <formula>0</formula>
    </cfRule>
  </conditionalFormatting>
  <conditionalFormatting sqref="D24:D29">
    <cfRule type="aboveAverage" dxfId="5" priority="6"/>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id="{A88ED8F4-E1E2-4157-B411-5853DC53D106}">
            <xm:f>NOT(ISERROR(SEARCH("Τάση αρνητική",F24)))</xm:f>
            <xm:f>"Τάση αρνητική"</xm:f>
            <x14:dxf>
              <font>
                <color rgb="FF9C0006"/>
              </font>
              <fill>
                <patternFill>
                  <bgColor rgb="FFFFC7CE"/>
                </patternFill>
              </fill>
            </x14:dxf>
          </x14:cfRule>
          <x14:cfRule type="containsText" priority="2" operator="containsText" id="{FFB14C92-378D-41BF-B576-25A912B07DDF}">
            <xm:f>NOT(ISERROR(SEARCH("Άνοδος",F24)))</xm:f>
            <xm:f>"Άνοδος"</xm:f>
            <x14:dxf>
              <font>
                <color rgb="FF9C6500"/>
              </font>
              <fill>
                <patternFill>
                  <bgColor rgb="FFFFEB9C"/>
                </patternFill>
              </fill>
            </x14:dxf>
          </x14:cfRule>
          <x14:cfRule type="containsText" priority="3" operator="containsText" id="{9CEB3151-48B7-421D-9A67-BF748D06AED1}">
            <xm:f>NOT(ISERROR(SEARCH("Τάση θετική",F24)))</xm:f>
            <xm:f>"Τάση θετική"</xm:f>
            <x14:dxf>
              <font>
                <color theme="0" tint="-0.24994659260841701"/>
              </font>
              <fill>
                <patternFill>
                  <bgColor theme="9" tint="-0.24994659260841701"/>
                </patternFill>
              </fill>
            </x14:dxf>
          </x14:cfRule>
          <xm:sqref>F24:F29</xm:sqref>
        </x14:conditionalFormatting>
        <x14:conditionalFormatting xmlns:xm="http://schemas.microsoft.com/office/excel/2006/main">
          <x14:cfRule type="containsText" priority="8" operator="containsText" id="{9476B339-D8C4-44A3-8DB0-9FB280898B5E}">
            <xm:f>NOT(ISERROR(SEARCH($I$21,E24)))</xm:f>
            <xm:f>$I$21</xm:f>
            <x14:dxf>
              <font>
                <color rgb="FFFF0000"/>
              </font>
              <fill>
                <patternFill>
                  <bgColor theme="6" tint="0.59996337778862885"/>
                </patternFill>
              </fill>
            </x14:dxf>
          </x14:cfRule>
          <x14:cfRule type="containsText" priority="9" operator="containsText" id="{894760FA-A4FA-4B51-A172-AE88E0200ED8}">
            <xm:f>NOT(ISERROR(SEARCH($I$23,E24)))</xm:f>
            <xm:f>$I$23</xm:f>
            <x14:dxf>
              <font>
                <color theme="0"/>
              </font>
              <fill>
                <patternFill>
                  <bgColor rgb="FF7030A0"/>
                </patternFill>
              </fill>
            </x14:dxf>
          </x14:cfRule>
          <xm:sqref>E24:E29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12.85546875" customWidth="1"/>
    <col min="2" max="3" width="13.140625" bestFit="1" customWidth="1"/>
  </cols>
  <sheetData>
    <row r="1" spans="1:3" x14ac:dyDescent="0.25">
      <c r="A1" s="2" t="s">
        <v>93</v>
      </c>
      <c r="B1" s="2"/>
      <c r="C1" s="2"/>
    </row>
    <row r="2" spans="1:3" x14ac:dyDescent="0.25">
      <c r="A2" s="2"/>
      <c r="B2" s="16" t="s">
        <v>76</v>
      </c>
      <c r="C2" s="16" t="s">
        <v>77</v>
      </c>
    </row>
    <row r="3" spans="1:3" x14ac:dyDescent="0.25">
      <c r="A3" t="s">
        <v>81</v>
      </c>
      <c r="B3" s="35">
        <v>10000</v>
      </c>
      <c r="C3" s="35">
        <v>18000</v>
      </c>
    </row>
    <row r="4" spans="1:3" x14ac:dyDescent="0.25">
      <c r="A4" t="s">
        <v>82</v>
      </c>
      <c r="B4" s="35">
        <v>12000</v>
      </c>
      <c r="C4" s="35">
        <v>11000</v>
      </c>
    </row>
    <row r="5" spans="1:3" x14ac:dyDescent="0.25">
      <c r="A5" t="s">
        <v>83</v>
      </c>
      <c r="B5" s="35">
        <v>8000</v>
      </c>
      <c r="C5" s="35">
        <v>17000</v>
      </c>
    </row>
    <row r="6" spans="1:3" x14ac:dyDescent="0.25">
      <c r="A6" t="s">
        <v>84</v>
      </c>
      <c r="B6" s="35">
        <v>20000</v>
      </c>
      <c r="C6" s="35">
        <v>18000</v>
      </c>
    </row>
    <row r="7" spans="1:3" x14ac:dyDescent="0.25">
      <c r="A7" t="s">
        <v>85</v>
      </c>
      <c r="B7" s="35">
        <v>16000</v>
      </c>
      <c r="C7" s="35">
        <v>16000</v>
      </c>
    </row>
    <row r="8" spans="1:3" x14ac:dyDescent="0.25">
      <c r="A8" t="s">
        <v>86</v>
      </c>
      <c r="B8" s="35">
        <v>14000</v>
      </c>
      <c r="C8" s="35">
        <v>19000</v>
      </c>
    </row>
    <row r="9" spans="1:3" x14ac:dyDescent="0.25">
      <c r="A9" t="s">
        <v>87</v>
      </c>
      <c r="B9" s="35">
        <v>22000</v>
      </c>
      <c r="C9" s="35">
        <v>25000</v>
      </c>
    </row>
    <row r="10" spans="1:3" x14ac:dyDescent="0.25">
      <c r="A10" t="s">
        <v>88</v>
      </c>
      <c r="B10" s="35">
        <v>18000</v>
      </c>
      <c r="C10" s="35">
        <v>16000</v>
      </c>
    </row>
    <row r="11" spans="1:3" x14ac:dyDescent="0.25">
      <c r="A11" t="s">
        <v>89</v>
      </c>
      <c r="B11" s="35">
        <v>7000</v>
      </c>
      <c r="C11" s="35">
        <v>16000</v>
      </c>
    </row>
    <row r="12" spans="1:3" x14ac:dyDescent="0.25">
      <c r="A12" t="s">
        <v>90</v>
      </c>
      <c r="B12" s="35">
        <v>8000</v>
      </c>
      <c r="C12" s="35">
        <v>17000</v>
      </c>
    </row>
    <row r="13" spans="1:3" x14ac:dyDescent="0.25">
      <c r="A13" t="s">
        <v>91</v>
      </c>
      <c r="B13" s="35">
        <v>9000</v>
      </c>
      <c r="C13" s="35">
        <v>17000</v>
      </c>
    </row>
    <row r="14" spans="1:3" x14ac:dyDescent="0.25">
      <c r="A14" s="38" t="s">
        <v>92</v>
      </c>
      <c r="B14" s="39">
        <v>6000</v>
      </c>
      <c r="C14" s="39">
        <v>10000</v>
      </c>
    </row>
    <row r="15" spans="1:3" x14ac:dyDescent="0.25">
      <c r="A15" s="2" t="s">
        <v>54</v>
      </c>
      <c r="B15" s="31">
        <f>SUM(B3:B14)</f>
        <v>150000</v>
      </c>
      <c r="C15" s="31">
        <f>SUM(C3:C14)</f>
        <v>200000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5"/>
  <sheetViews>
    <sheetView workbookViewId="0"/>
  </sheetViews>
  <sheetFormatPr defaultRowHeight="15" x14ac:dyDescent="0.25"/>
  <cols>
    <col min="2" max="2" width="10.85546875" bestFit="1" customWidth="1"/>
    <col min="3" max="3" width="8.28515625" bestFit="1" customWidth="1"/>
    <col min="4" max="4" width="13.28515625" bestFit="1" customWidth="1"/>
    <col min="5" max="5" width="7.42578125" bestFit="1" customWidth="1"/>
    <col min="6" max="6" width="15.5703125" bestFit="1" customWidth="1"/>
    <col min="7" max="7" width="15.5703125" customWidth="1"/>
    <col min="9" max="9" width="19" customWidth="1"/>
    <col min="10" max="13" width="13.140625" bestFit="1" customWidth="1"/>
  </cols>
  <sheetData>
    <row r="1" spans="1:13" x14ac:dyDescent="0.25">
      <c r="A1" s="15" t="s">
        <v>62</v>
      </c>
      <c r="I1" s="15" t="s">
        <v>94</v>
      </c>
    </row>
    <row r="2" spans="1:13" x14ac:dyDescent="0.25">
      <c r="A2" s="16" t="s">
        <v>52</v>
      </c>
      <c r="B2" s="2" t="s">
        <v>50</v>
      </c>
      <c r="C2" s="2" t="s">
        <v>51</v>
      </c>
      <c r="D2" s="2" t="s">
        <v>53</v>
      </c>
      <c r="E2" s="2" t="s">
        <v>54</v>
      </c>
      <c r="F2" s="2" t="s">
        <v>55</v>
      </c>
      <c r="G2" s="2"/>
      <c r="I2" s="36" t="s">
        <v>71</v>
      </c>
      <c r="J2" s="36"/>
      <c r="K2" s="36"/>
      <c r="L2" s="36"/>
      <c r="M2" s="36"/>
    </row>
    <row r="3" spans="1:13" x14ac:dyDescent="0.25">
      <c r="A3" s="28">
        <v>1</v>
      </c>
      <c r="B3" s="5" t="s">
        <v>56</v>
      </c>
      <c r="C3" s="28">
        <v>2</v>
      </c>
      <c r="D3" s="34">
        <v>12</v>
      </c>
      <c r="E3" s="53">
        <f>D3*C3</f>
        <v>24</v>
      </c>
      <c r="F3" s="31">
        <f>IF(E9&gt;300,E9-E9*0.1,E9)</f>
        <v>293.39999999999998</v>
      </c>
      <c r="G3" s="31"/>
      <c r="I3" s="36"/>
      <c r="J3" s="36"/>
      <c r="K3" s="36"/>
      <c r="L3" s="36"/>
      <c r="M3" s="36"/>
    </row>
    <row r="4" spans="1:13" x14ac:dyDescent="0.25">
      <c r="A4" s="28">
        <v>2</v>
      </c>
      <c r="B4" s="5" t="s">
        <v>57</v>
      </c>
      <c r="C4" s="28">
        <v>1</v>
      </c>
      <c r="D4" s="34">
        <v>95</v>
      </c>
      <c r="E4" s="53">
        <f t="shared" ref="E4:E8" si="0">D4*C4</f>
        <v>95</v>
      </c>
      <c r="I4" s="55" t="s">
        <v>72</v>
      </c>
      <c r="J4" s="56">
        <f>SUM(J12:M12)</f>
        <v>65000</v>
      </c>
      <c r="K4" s="57">
        <f>J6-J7</f>
        <v>65000</v>
      </c>
      <c r="L4" s="36"/>
      <c r="M4" s="36"/>
    </row>
    <row r="5" spans="1:13" x14ac:dyDescent="0.25">
      <c r="A5" s="28">
        <v>3</v>
      </c>
      <c r="B5" s="5" t="s">
        <v>58</v>
      </c>
      <c r="C5" s="28">
        <v>1</v>
      </c>
      <c r="D5" s="34">
        <v>45</v>
      </c>
      <c r="E5" s="53">
        <f t="shared" si="0"/>
        <v>45</v>
      </c>
      <c r="F5" s="35">
        <f>Πληρωμή</f>
        <v>293.39999999999998</v>
      </c>
      <c r="G5" s="35"/>
      <c r="I5" s="55" t="s">
        <v>73</v>
      </c>
      <c r="J5" s="56">
        <f>SUM(J12:M12)/COUNT(J12:M12)</f>
        <v>16250</v>
      </c>
      <c r="K5" s="57">
        <f>AVERAGE(J12:M12)</f>
        <v>16250</v>
      </c>
      <c r="L5" s="36"/>
      <c r="M5" s="36"/>
    </row>
    <row r="6" spans="1:13" x14ac:dyDescent="0.25">
      <c r="A6" s="28">
        <v>4</v>
      </c>
      <c r="B6" s="5" t="s">
        <v>59</v>
      </c>
      <c r="C6" s="28">
        <v>1</v>
      </c>
      <c r="D6" s="34">
        <v>120</v>
      </c>
      <c r="E6" s="53">
        <f t="shared" si="0"/>
        <v>120</v>
      </c>
      <c r="I6" s="55" t="s">
        <v>74</v>
      </c>
      <c r="J6" s="56">
        <f>SUM(J10:M10)</f>
        <v>735000</v>
      </c>
      <c r="K6" s="36"/>
      <c r="L6" s="36"/>
      <c r="M6" s="36"/>
    </row>
    <row r="7" spans="1:13" x14ac:dyDescent="0.25">
      <c r="A7" s="28">
        <v>5</v>
      </c>
      <c r="B7" s="5" t="s">
        <v>60</v>
      </c>
      <c r="C7" s="28">
        <v>2</v>
      </c>
      <c r="D7" s="34">
        <v>15</v>
      </c>
      <c r="E7" s="53">
        <f>D7*C7</f>
        <v>30</v>
      </c>
      <c r="I7" s="55" t="s">
        <v>75</v>
      </c>
      <c r="J7" s="56">
        <f>SUM(J11:M11)</f>
        <v>670000</v>
      </c>
      <c r="K7" s="36"/>
      <c r="L7" s="36"/>
      <c r="M7" s="36"/>
    </row>
    <row r="8" spans="1:13" x14ac:dyDescent="0.25">
      <c r="A8" s="28">
        <v>6</v>
      </c>
      <c r="B8" s="5" t="s">
        <v>61</v>
      </c>
      <c r="C8" s="28">
        <v>3</v>
      </c>
      <c r="D8" s="34">
        <v>4</v>
      </c>
      <c r="E8" s="54">
        <f t="shared" si="0"/>
        <v>12</v>
      </c>
      <c r="I8" s="36"/>
      <c r="J8" s="36"/>
      <c r="K8" s="36"/>
      <c r="L8" s="36"/>
      <c r="M8" s="36"/>
    </row>
    <row r="9" spans="1:13" x14ac:dyDescent="0.25">
      <c r="E9" s="29">
        <f>SUM(E3:E8)</f>
        <v>326</v>
      </c>
      <c r="I9" s="36"/>
      <c r="J9" s="36">
        <v>2011</v>
      </c>
      <c r="K9" s="36">
        <v>2012</v>
      </c>
      <c r="L9" s="36">
        <v>2013</v>
      </c>
      <c r="M9" s="36">
        <v>2014</v>
      </c>
    </row>
    <row r="10" spans="1:13" x14ac:dyDescent="0.25">
      <c r="I10" s="36" t="s">
        <v>76</v>
      </c>
      <c r="J10" s="52">
        <f>'Μηνιαία δεδομένα'!B15</f>
        <v>150000</v>
      </c>
      <c r="K10" s="52">
        <v>185000</v>
      </c>
      <c r="L10" s="52">
        <v>190000</v>
      </c>
      <c r="M10" s="52">
        <v>210000</v>
      </c>
    </row>
    <row r="11" spans="1:13" x14ac:dyDescent="0.25">
      <c r="I11" s="36" t="s">
        <v>77</v>
      </c>
      <c r="J11" s="52">
        <f>'Μηνιαία δεδομένα'!C15</f>
        <v>200000</v>
      </c>
      <c r="K11" s="52">
        <v>180000</v>
      </c>
      <c r="L11" s="52">
        <v>130000</v>
      </c>
      <c r="M11" s="52">
        <v>160000</v>
      </c>
    </row>
    <row r="12" spans="1:13" x14ac:dyDescent="0.25">
      <c r="I12" s="36" t="s">
        <v>78</v>
      </c>
      <c r="J12" s="37">
        <f>J10-J11</f>
        <v>-50000</v>
      </c>
      <c r="K12" s="37">
        <f>K10-K11</f>
        <v>5000</v>
      </c>
      <c r="L12" s="37">
        <f>L10-L11</f>
        <v>60000</v>
      </c>
      <c r="M12" s="37">
        <f>M10-M11</f>
        <v>50000</v>
      </c>
    </row>
    <row r="14" spans="1:13" x14ac:dyDescent="0.25">
      <c r="I14" t="s">
        <v>79</v>
      </c>
      <c r="J14" s="35">
        <f>AVERAGE(Έσοδα)</f>
        <v>183750</v>
      </c>
    </row>
    <row r="15" spans="1:13" x14ac:dyDescent="0.25">
      <c r="I15" t="s">
        <v>80</v>
      </c>
      <c r="J15" s="35">
        <f>AVERAGE(Έξοδα)</f>
        <v>167500</v>
      </c>
    </row>
  </sheetData>
  <pageMargins left="0.7" right="0.7" top="0.75" bottom="0.75" header="0.3" footer="0.3"/>
  <drawing r:id="rId1"/>
  <legacy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Γραφήματα1!J10:M10</xm:f>
              <xm:sqref>N10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Γραφήματα1!J11:M11</xm:f>
              <xm:sqref>N11</xm:sqref>
            </x14:sparkline>
            <x14:sparkline>
              <xm:f>Γραφήματα1!J12:M12</xm:f>
              <xm:sqref>N12</xm:sqref>
            </x14:sparkline>
          </x14:sparklines>
        </x14:sparklineGroup>
        <x14:sparklineGroup type="column"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Γραφήματα1!J10:M10</xm:f>
              <xm:sqref>O10</xm:sqref>
            </x14:sparkline>
            <x14:sparkline>
              <xm:f>Γραφήματα1!J11:M11</xm:f>
              <xm:sqref>O11</xm:sqref>
            </x14:sparkline>
            <x14:sparkline>
              <xm:f>Γραφήματα1!J12:M12</xm:f>
              <xm:sqref>O12</xm:sqref>
            </x14:sparkline>
          </x14:sparklines>
        </x14:sparklineGroup>
        <x14:sparklineGroup type="stacked" displayEmptyCellsAs="gap" negative="1">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Γραφήματα1!J10:M10</xm:f>
              <xm:sqref>P10</xm:sqref>
            </x14:sparkline>
            <x14:sparkline>
              <xm:f>Γραφήματα1!J11:M11</xm:f>
              <xm:sqref>P11</xm:sqref>
            </x14:sparkline>
            <x14:sparkline>
              <xm:f>Γραφήματα1!J12:M12</xm:f>
              <xm:sqref>P12</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workbookViewId="0"/>
  </sheetViews>
  <sheetFormatPr defaultRowHeight="15" x14ac:dyDescent="0.25"/>
  <cols>
    <col min="1" max="1" width="19" customWidth="1"/>
    <col min="2" max="2" width="11.7109375" customWidth="1"/>
    <col min="3" max="3" width="13.5703125" bestFit="1" customWidth="1"/>
    <col min="4" max="4" width="13.28515625" customWidth="1"/>
    <col min="5" max="5" width="15.42578125" bestFit="1" customWidth="1"/>
    <col min="6" max="6" width="18.85546875" bestFit="1" customWidth="1"/>
  </cols>
  <sheetData>
    <row r="1" spans="1:7" x14ac:dyDescent="0.25">
      <c r="A1" s="15" t="s">
        <v>62</v>
      </c>
    </row>
    <row r="2" spans="1:7" x14ac:dyDescent="0.25">
      <c r="A2" s="32" t="s">
        <v>52</v>
      </c>
      <c r="B2" s="2" t="s">
        <v>50</v>
      </c>
      <c r="C2" s="2" t="s">
        <v>51</v>
      </c>
      <c r="D2" s="2" t="s">
        <v>53</v>
      </c>
      <c r="E2" s="2" t="s">
        <v>54</v>
      </c>
      <c r="F2" s="2" t="s">
        <v>55</v>
      </c>
    </row>
    <row r="3" spans="1:7" x14ac:dyDescent="0.25">
      <c r="A3" s="28">
        <v>1</v>
      </c>
      <c r="B3" s="5" t="s">
        <v>56</v>
      </c>
      <c r="C3" s="5">
        <v>2</v>
      </c>
      <c r="D3" s="18">
        <v>12</v>
      </c>
      <c r="E3" s="29">
        <f>D3*C3</f>
        <v>24</v>
      </c>
      <c r="F3" s="31">
        <f>IF(E9&gt;300,E9-E9*0.1,E9)</f>
        <v>293.39999999999998</v>
      </c>
    </row>
    <row r="4" spans="1:7" x14ac:dyDescent="0.25">
      <c r="A4" s="28">
        <v>2</v>
      </c>
      <c r="B4" s="5" t="s">
        <v>57</v>
      </c>
      <c r="C4" s="5">
        <v>1</v>
      </c>
      <c r="D4" s="18">
        <v>95</v>
      </c>
      <c r="E4" s="29">
        <f t="shared" ref="E4:E8" si="0">D4*C4</f>
        <v>95</v>
      </c>
    </row>
    <row r="5" spans="1:7" x14ac:dyDescent="0.25">
      <c r="A5" s="28">
        <v>3</v>
      </c>
      <c r="B5" s="5" t="s">
        <v>58</v>
      </c>
      <c r="C5" s="5">
        <v>1</v>
      </c>
      <c r="D5" s="18">
        <v>45</v>
      </c>
      <c r="E5" s="29">
        <f t="shared" si="0"/>
        <v>45</v>
      </c>
    </row>
    <row r="6" spans="1:7" x14ac:dyDescent="0.25">
      <c r="A6" s="28">
        <v>4</v>
      </c>
      <c r="B6" s="5" t="s">
        <v>59</v>
      </c>
      <c r="C6" s="5">
        <v>1</v>
      </c>
      <c r="D6" s="18">
        <v>120</v>
      </c>
      <c r="E6" s="29">
        <f t="shared" si="0"/>
        <v>120</v>
      </c>
    </row>
    <row r="7" spans="1:7" x14ac:dyDescent="0.25">
      <c r="A7" s="28">
        <v>5</v>
      </c>
      <c r="B7" s="5" t="s">
        <v>60</v>
      </c>
      <c r="C7" s="5">
        <v>2</v>
      </c>
      <c r="D7" s="18">
        <v>15</v>
      </c>
      <c r="E7" s="29">
        <f>D7*C7</f>
        <v>30</v>
      </c>
    </row>
    <row r="8" spans="1:7" x14ac:dyDescent="0.25">
      <c r="A8" s="28">
        <v>6</v>
      </c>
      <c r="B8" s="5" t="s">
        <v>61</v>
      </c>
      <c r="C8" s="5">
        <v>3</v>
      </c>
      <c r="D8" s="18">
        <v>4</v>
      </c>
      <c r="E8" s="30">
        <f t="shared" si="0"/>
        <v>12</v>
      </c>
    </row>
    <row r="9" spans="1:7" x14ac:dyDescent="0.25">
      <c r="E9" s="29">
        <f>SUM(E3:E8)</f>
        <v>326</v>
      </c>
    </row>
    <row r="10" spans="1:7" x14ac:dyDescent="0.25">
      <c r="A10" s="14" t="s">
        <v>63</v>
      </c>
      <c r="E10" s="29"/>
    </row>
    <row r="11" spans="1:7" x14ac:dyDescent="0.25">
      <c r="E11" s="29"/>
    </row>
    <row r="14" spans="1:7" x14ac:dyDescent="0.25">
      <c r="A14" s="15" t="s">
        <v>0</v>
      </c>
      <c r="B14" s="4"/>
      <c r="C14" s="4"/>
      <c r="D14" s="4"/>
      <c r="E14" s="4"/>
      <c r="F14" s="4"/>
      <c r="G14" s="4"/>
    </row>
    <row r="15" spans="1:7" x14ac:dyDescent="0.25">
      <c r="A15" s="59" t="s">
        <v>1</v>
      </c>
      <c r="B15" s="59"/>
      <c r="C15" s="59"/>
      <c r="D15" s="59"/>
      <c r="E15" s="59"/>
      <c r="F15" s="59"/>
      <c r="G15" s="4"/>
    </row>
    <row r="16" spans="1:7" x14ac:dyDescent="0.25">
      <c r="A16" s="60" t="s">
        <v>2</v>
      </c>
      <c r="B16" s="62" t="s">
        <v>3</v>
      </c>
      <c r="C16" s="33" t="s">
        <v>13</v>
      </c>
      <c r="D16" s="62" t="s">
        <v>4</v>
      </c>
      <c r="E16" s="64" t="s">
        <v>5</v>
      </c>
      <c r="F16" s="62" t="s">
        <v>6</v>
      </c>
    </row>
    <row r="17" spans="1:6" x14ac:dyDescent="0.25">
      <c r="A17" s="61"/>
      <c r="B17" s="63"/>
      <c r="C17" s="12">
        <v>0.16500000000000001</v>
      </c>
      <c r="D17" s="63"/>
      <c r="E17" s="65"/>
      <c r="F17" s="63"/>
    </row>
    <row r="18" spans="1:6" x14ac:dyDescent="0.25">
      <c r="A18" s="5" t="s">
        <v>7</v>
      </c>
      <c r="B18" s="6">
        <v>750</v>
      </c>
      <c r="C18" s="1">
        <f>B18*$C$17</f>
        <v>123.75</v>
      </c>
      <c r="D18" s="1">
        <f>B18-C18</f>
        <v>626.25</v>
      </c>
      <c r="E18" s="9">
        <v>2</v>
      </c>
      <c r="F18" s="17" t="str">
        <f>IF(OR(D18&lt;620,E18&gt;=2),"ΑΥΞΗΣΗ","ΌΧΙ ΑΥΞΗΣΗ")</f>
        <v>ΑΥΞΗΣΗ</v>
      </c>
    </row>
    <row r="19" spans="1:6" x14ac:dyDescent="0.25">
      <c r="A19" s="5" t="s">
        <v>8</v>
      </c>
      <c r="B19" s="6">
        <v>700</v>
      </c>
      <c r="C19" s="1">
        <f t="shared" ref="C19:C22" si="1">B19*$C$17</f>
        <v>115.5</v>
      </c>
      <c r="D19" s="1">
        <f t="shared" ref="D19:D22" si="2">B19-C19</f>
        <v>584.5</v>
      </c>
      <c r="E19" s="9">
        <v>0</v>
      </c>
      <c r="F19" s="17" t="str">
        <f t="shared" ref="F19:F22" si="3">IF(OR(D19&lt;620,E19&gt;=2),"ΑΥΞΗΣΗ","ΌΧΙ ΑΥΞΗΣΗ")</f>
        <v>ΑΥΞΗΣΗ</v>
      </c>
    </row>
    <row r="20" spans="1:6" x14ac:dyDescent="0.25">
      <c r="A20" s="5" t="s">
        <v>9</v>
      </c>
      <c r="B20" s="6">
        <v>900</v>
      </c>
      <c r="C20" s="1">
        <f t="shared" si="1"/>
        <v>148.5</v>
      </c>
      <c r="D20" s="1">
        <f t="shared" si="2"/>
        <v>751.5</v>
      </c>
      <c r="E20" s="9">
        <v>1</v>
      </c>
      <c r="F20" s="17" t="str">
        <f t="shared" si="3"/>
        <v>ΌΧΙ ΑΥΞΗΣΗ</v>
      </c>
    </row>
    <row r="21" spans="1:6" x14ac:dyDescent="0.25">
      <c r="A21" s="5" t="s">
        <v>10</v>
      </c>
      <c r="B21" s="6">
        <v>730</v>
      </c>
      <c r="C21" s="1">
        <f t="shared" si="1"/>
        <v>120.45</v>
      </c>
      <c r="D21" s="1">
        <f t="shared" si="2"/>
        <v>609.54999999999995</v>
      </c>
      <c r="E21" s="9">
        <v>2</v>
      </c>
      <c r="F21" s="17" t="str">
        <f t="shared" si="3"/>
        <v>ΑΥΞΗΣΗ</v>
      </c>
    </row>
    <row r="22" spans="1:6" x14ac:dyDescent="0.25">
      <c r="A22" s="7" t="s">
        <v>11</v>
      </c>
      <c r="B22" s="8">
        <v>780</v>
      </c>
      <c r="C22" s="11">
        <f t="shared" si="1"/>
        <v>128.70000000000002</v>
      </c>
      <c r="D22" s="11">
        <f t="shared" si="2"/>
        <v>651.29999999999995</v>
      </c>
      <c r="E22" s="10">
        <v>3</v>
      </c>
      <c r="F22" s="3" t="str">
        <f t="shared" si="3"/>
        <v>ΑΥΞΗΣΗ</v>
      </c>
    </row>
    <row r="23" spans="1:6" x14ac:dyDescent="0.25">
      <c r="A23" s="2" t="s">
        <v>12</v>
      </c>
      <c r="B23" s="13">
        <f>SUM(B18:B22)</f>
        <v>3860</v>
      </c>
      <c r="C23" s="13">
        <f t="shared" ref="C23:D23" si="4">SUM(C18:C22)</f>
        <v>636.9</v>
      </c>
      <c r="D23" s="13">
        <f t="shared" si="4"/>
        <v>3223.1000000000004</v>
      </c>
      <c r="E23" s="32">
        <f>SUM(E18:E22)</f>
        <v>8</v>
      </c>
    </row>
    <row r="24" spans="1:6" x14ac:dyDescent="0.25">
      <c r="A24" s="14" t="s">
        <v>70</v>
      </c>
    </row>
    <row r="28" spans="1:6" x14ac:dyDescent="0.25">
      <c r="A28" s="15" t="s">
        <v>14</v>
      </c>
    </row>
    <row r="29" spans="1:6" x14ac:dyDescent="0.25">
      <c r="A29" s="59" t="s">
        <v>15</v>
      </c>
      <c r="B29" s="59"/>
      <c r="C29" s="59"/>
      <c r="D29" s="59"/>
      <c r="E29" s="59"/>
      <c r="F29" s="59"/>
    </row>
    <row r="30" spans="1:6" x14ac:dyDescent="0.25">
      <c r="A30" s="64" t="s">
        <v>16</v>
      </c>
      <c r="B30" s="64" t="s">
        <v>17</v>
      </c>
      <c r="C30" s="21" t="s">
        <v>18</v>
      </c>
      <c r="D30" s="64" t="s">
        <v>19</v>
      </c>
      <c r="E30" s="64" t="s">
        <v>20</v>
      </c>
      <c r="F30" s="64" t="s">
        <v>21</v>
      </c>
    </row>
    <row r="31" spans="1:6" x14ac:dyDescent="0.25">
      <c r="A31" s="65"/>
      <c r="B31" s="65"/>
      <c r="C31" s="23">
        <v>0.3</v>
      </c>
      <c r="D31" s="65"/>
      <c r="E31" s="65"/>
      <c r="F31" s="65"/>
    </row>
    <row r="32" spans="1:6" x14ac:dyDescent="0.25">
      <c r="A32" s="5" t="s">
        <v>22</v>
      </c>
      <c r="B32" s="18">
        <v>13650</v>
      </c>
      <c r="C32" s="22">
        <f>B32*$C$31</f>
        <v>4095</v>
      </c>
      <c r="D32" s="5">
        <v>12</v>
      </c>
      <c r="E32" s="22">
        <f>(B32-C32)/D32</f>
        <v>796.25</v>
      </c>
      <c r="F32" s="17" t="str">
        <f>IF(AND(B32&lt;14000,C32&lt;4500,D32=12,E32&lt;800),"ΝΑΙ","ΌΧΙ")</f>
        <v>ΝΑΙ</v>
      </c>
    </row>
    <row r="33" spans="1:6" x14ac:dyDescent="0.25">
      <c r="A33" s="5" t="s">
        <v>23</v>
      </c>
      <c r="B33" s="18">
        <v>10750</v>
      </c>
      <c r="C33" s="22">
        <f t="shared" ref="C33:C35" si="5">B33*$C$31</f>
        <v>3225</v>
      </c>
      <c r="D33" s="5">
        <v>12</v>
      </c>
      <c r="E33" s="22">
        <f t="shared" ref="E33:E35" si="6">(B33-C33)/D33</f>
        <v>627.08333333333337</v>
      </c>
      <c r="F33" s="17" t="str">
        <f t="shared" ref="F33:F35" si="7">IF(AND(B33&lt;14000,C33&lt;4500,D33=12,E33&lt;800),"ΝΑΙ","ΌΧΙ")</f>
        <v>ΝΑΙ</v>
      </c>
    </row>
    <row r="34" spans="1:6" x14ac:dyDescent="0.25">
      <c r="A34" s="5" t="s">
        <v>24</v>
      </c>
      <c r="B34" s="18">
        <v>29250</v>
      </c>
      <c r="C34" s="22">
        <f t="shared" si="5"/>
        <v>8775</v>
      </c>
      <c r="D34" s="5">
        <v>6</v>
      </c>
      <c r="E34" s="22">
        <f t="shared" si="6"/>
        <v>3412.5</v>
      </c>
      <c r="F34" s="17" t="str">
        <f t="shared" si="7"/>
        <v>ΌΧΙ</v>
      </c>
    </row>
    <row r="35" spans="1:6" x14ac:dyDescent="0.25">
      <c r="A35" s="5" t="s">
        <v>25</v>
      </c>
      <c r="B35" s="18">
        <v>13110</v>
      </c>
      <c r="C35" s="22">
        <f t="shared" si="5"/>
        <v>3933</v>
      </c>
      <c r="D35" s="5">
        <v>12</v>
      </c>
      <c r="E35" s="22">
        <f t="shared" si="6"/>
        <v>764.75</v>
      </c>
      <c r="F35" s="17" t="str">
        <f t="shared" si="7"/>
        <v>ΝΑΙ</v>
      </c>
    </row>
    <row r="36" spans="1:6" x14ac:dyDescent="0.25">
      <c r="A36" s="19" t="s">
        <v>30</v>
      </c>
      <c r="C36" s="20"/>
    </row>
    <row r="37" spans="1:6" x14ac:dyDescent="0.25">
      <c r="A37" s="14" t="s">
        <v>26</v>
      </c>
      <c r="C37" s="20"/>
    </row>
    <row r="38" spans="1:6" x14ac:dyDescent="0.25">
      <c r="A38" s="14" t="s">
        <v>27</v>
      </c>
      <c r="C38" s="20"/>
    </row>
    <row r="39" spans="1:6" x14ac:dyDescent="0.25">
      <c r="A39" s="14" t="s">
        <v>28</v>
      </c>
      <c r="C39" s="20"/>
    </row>
    <row r="40" spans="1:6" x14ac:dyDescent="0.25">
      <c r="A40" s="14" t="s">
        <v>29</v>
      </c>
      <c r="C40" s="20"/>
    </row>
    <row r="41" spans="1:6" x14ac:dyDescent="0.25">
      <c r="C41" s="20"/>
    </row>
    <row r="44" spans="1:6" x14ac:dyDescent="0.25">
      <c r="A44" s="15" t="s">
        <v>42</v>
      </c>
    </row>
    <row r="45" spans="1:6" x14ac:dyDescent="0.25">
      <c r="A45" s="59" t="s">
        <v>31</v>
      </c>
      <c r="B45" s="59"/>
      <c r="C45" s="59"/>
      <c r="D45" s="59"/>
      <c r="E45" s="59"/>
      <c r="F45" s="59"/>
    </row>
    <row r="46" spans="1:6" x14ac:dyDescent="0.25">
      <c r="A46" s="2" t="s">
        <v>32</v>
      </c>
      <c r="B46" s="24">
        <v>40489</v>
      </c>
      <c r="C46" s="24">
        <v>40561</v>
      </c>
      <c r="D46" s="2" t="s">
        <v>33</v>
      </c>
      <c r="E46" s="2" t="s">
        <v>21</v>
      </c>
      <c r="F46" s="2" t="s">
        <v>34</v>
      </c>
    </row>
    <row r="47" spans="1:6" x14ac:dyDescent="0.25">
      <c r="A47" s="5" t="s">
        <v>35</v>
      </c>
      <c r="B47" s="6">
        <v>3.5</v>
      </c>
      <c r="C47" s="6">
        <v>3.66</v>
      </c>
      <c r="D47" s="25">
        <f>(C47-B47)/B47</f>
        <v>4.5714285714285756E-2</v>
      </c>
      <c r="E47" s="17" t="str">
        <f>IF(D47&lt;0,"Μείωση",IF(D47&lt;0.02,"Αύξηση","Μεγάλη Αύξηση"))</f>
        <v>Μεγάλη Αύξηση</v>
      </c>
      <c r="F47" s="17" t="str">
        <f>IF(AND(D47&gt;0,E47="Μεγάλη Αύξηση"),"Τάση θετική",IF(E47="Αύξηση","Άνοδος","Τάση αρνητική"))</f>
        <v>Τάση θετική</v>
      </c>
    </row>
    <row r="48" spans="1:6" x14ac:dyDescent="0.25">
      <c r="A48" s="5" t="s">
        <v>36</v>
      </c>
      <c r="B48" s="6">
        <v>1.99</v>
      </c>
      <c r="C48" s="6">
        <v>2</v>
      </c>
      <c r="D48" s="25">
        <f t="shared" ref="D48:D52" si="8">(C48-B48)/B48</f>
        <v>5.0251256281407079E-3</v>
      </c>
      <c r="E48" s="17" t="str">
        <f t="shared" ref="E48:E52" si="9">IF(D48&lt;0,"Μείωση",IF(D48&lt;0.02,"Αύξηση","Μεγάλη Αύξηση"))</f>
        <v>Αύξηση</v>
      </c>
      <c r="F48" s="17" t="str">
        <f t="shared" ref="F48:F52" si="10">IF(AND(D48&gt;0,E48="Μεγάλη Αύξηση"),"Τάση θετική",IF(E48="Αύξηση","Άνοδος","Τάση αρνητική"))</f>
        <v>Άνοδος</v>
      </c>
    </row>
    <row r="49" spans="1:6" x14ac:dyDescent="0.25">
      <c r="A49" s="5" t="s">
        <v>37</v>
      </c>
      <c r="B49" s="6">
        <v>7.22</v>
      </c>
      <c r="C49" s="6">
        <v>6.33</v>
      </c>
      <c r="D49" s="25">
        <f t="shared" si="8"/>
        <v>-0.12326869806094179</v>
      </c>
      <c r="E49" s="17" t="str">
        <f t="shared" si="9"/>
        <v>Μείωση</v>
      </c>
      <c r="F49" s="17" t="str">
        <f t="shared" si="10"/>
        <v>Τάση αρνητική</v>
      </c>
    </row>
    <row r="50" spans="1:6" x14ac:dyDescent="0.25">
      <c r="A50" s="5" t="s">
        <v>38</v>
      </c>
      <c r="B50" s="6">
        <v>1.5</v>
      </c>
      <c r="C50" s="6">
        <v>1.53</v>
      </c>
      <c r="D50" s="25">
        <f t="shared" si="8"/>
        <v>2.0000000000000018E-2</v>
      </c>
      <c r="E50" s="17" t="str">
        <f t="shared" si="9"/>
        <v>Μεγάλη Αύξηση</v>
      </c>
      <c r="F50" s="17" t="str">
        <f t="shared" si="10"/>
        <v>Τάση θετική</v>
      </c>
    </row>
    <row r="51" spans="1:6" x14ac:dyDescent="0.25">
      <c r="A51" s="5" t="s">
        <v>39</v>
      </c>
      <c r="B51" s="6">
        <v>29.5</v>
      </c>
      <c r="C51" s="6">
        <v>29.85</v>
      </c>
      <c r="D51" s="25">
        <f t="shared" si="8"/>
        <v>1.1864406779661066E-2</v>
      </c>
      <c r="E51" s="17" t="str">
        <f t="shared" si="9"/>
        <v>Αύξηση</v>
      </c>
      <c r="F51" s="17" t="str">
        <f t="shared" si="10"/>
        <v>Άνοδος</v>
      </c>
    </row>
    <row r="52" spans="1:6" x14ac:dyDescent="0.25">
      <c r="A52" s="5" t="s">
        <v>40</v>
      </c>
      <c r="B52" s="6">
        <v>1.6</v>
      </c>
      <c r="C52" s="6">
        <v>1.52</v>
      </c>
      <c r="D52" s="25">
        <f t="shared" si="8"/>
        <v>-5.0000000000000044E-2</v>
      </c>
      <c r="E52" s="17" t="str">
        <f t="shared" si="9"/>
        <v>Μείωση</v>
      </c>
      <c r="F52" s="17" t="str">
        <f t="shared" si="10"/>
        <v>Τάση αρνητική</v>
      </c>
    </row>
    <row r="53" spans="1:6" ht="29.25" customHeight="1" x14ac:dyDescent="0.25">
      <c r="A53" s="66" t="s">
        <v>41</v>
      </c>
      <c r="B53" s="66"/>
      <c r="C53" s="66"/>
      <c r="D53" s="66"/>
      <c r="E53" s="66"/>
      <c r="F53" s="66"/>
    </row>
    <row r="55" spans="1:6" x14ac:dyDescent="0.25">
      <c r="A55" s="19" t="s">
        <v>43</v>
      </c>
    </row>
    <row r="56" spans="1:6" x14ac:dyDescent="0.25">
      <c r="A56" s="14" t="s">
        <v>44</v>
      </c>
    </row>
    <row r="57" spans="1:6" x14ac:dyDescent="0.25">
      <c r="A57" s="19" t="s">
        <v>45</v>
      </c>
    </row>
    <row r="58" spans="1:6" x14ac:dyDescent="0.25">
      <c r="A58" s="19" t="s">
        <v>46</v>
      </c>
    </row>
    <row r="62" spans="1:6" x14ac:dyDescent="0.25">
      <c r="A62" s="15" t="s">
        <v>49</v>
      </c>
    </row>
    <row r="63" spans="1:6" x14ac:dyDescent="0.25">
      <c r="A63">
        <v>12</v>
      </c>
      <c r="B63">
        <f>IF(NOT(A63=12),$A$63+$A$64,$A$63)</f>
        <v>12</v>
      </c>
      <c r="D63" s="14" t="s">
        <v>67</v>
      </c>
    </row>
    <row r="64" spans="1:6" x14ac:dyDescent="0.25">
      <c r="A64">
        <v>24</v>
      </c>
      <c r="B64">
        <f>IF(NOT(A64=12),$A$63+$A$64,$A$63)</f>
        <v>36</v>
      </c>
    </row>
    <row r="65" spans="1:6" x14ac:dyDescent="0.25">
      <c r="B65">
        <f>IF(NOT(A65=12),$A$63+$A$64,$A$63)</f>
        <v>36</v>
      </c>
    </row>
    <row r="69" spans="1:6" x14ac:dyDescent="0.25">
      <c r="A69" s="15" t="s">
        <v>64</v>
      </c>
    </row>
    <row r="70" spans="1:6" x14ac:dyDescent="0.25">
      <c r="A70" s="32" t="s">
        <v>65</v>
      </c>
      <c r="B70" s="32" t="s">
        <v>65</v>
      </c>
      <c r="C70" s="32" t="s">
        <v>21</v>
      </c>
      <c r="D70" s="32" t="s">
        <v>66</v>
      </c>
      <c r="F70" s="14" t="s">
        <v>68</v>
      </c>
    </row>
    <row r="71" spans="1:6" x14ac:dyDescent="0.25">
      <c r="A71" s="17">
        <v>5</v>
      </c>
      <c r="B71" s="17">
        <v>0</v>
      </c>
      <c r="C71" t="e">
        <f>A71/B71</f>
        <v>#DIV/0!</v>
      </c>
      <c r="D71" t="str">
        <f>IFERROR(A71/B71,"Σφάλμα στον υπολογισμό")</f>
        <v>Σφάλμα στον υπολογισμό</v>
      </c>
    </row>
    <row r="72" spans="1:6" x14ac:dyDescent="0.25">
      <c r="A72" s="17">
        <v>25</v>
      </c>
      <c r="B72" s="17">
        <v>5</v>
      </c>
      <c r="C72">
        <f>A72/B72</f>
        <v>5</v>
      </c>
      <c r="D72">
        <f>IFERROR(A72/B72,"Σφάλμα στον υπολογισμό")</f>
        <v>5</v>
      </c>
    </row>
    <row r="76" spans="1:6" x14ac:dyDescent="0.25">
      <c r="A76" s="15" t="s">
        <v>47</v>
      </c>
      <c r="F76" s="14" t="s">
        <v>69</v>
      </c>
    </row>
    <row r="77" spans="1:6" x14ac:dyDescent="0.25">
      <c r="A77" s="26" t="s">
        <v>48</v>
      </c>
      <c r="B77" s="27" t="b">
        <v>0</v>
      </c>
      <c r="C77" s="27" t="b">
        <v>1</v>
      </c>
    </row>
    <row r="78" spans="1:6" x14ac:dyDescent="0.25">
      <c r="A78" t="b">
        <f>3&lt;&gt;4</f>
        <v>1</v>
      </c>
      <c r="B78" s="17" t="str">
        <f>IF(A78=FALSE(),"Λάθος","Σωστό")</f>
        <v>Σωστό</v>
      </c>
      <c r="C78" s="17" t="str">
        <f>IF(A78=TRUE(),"ΟΚ","Προσοχή")</f>
        <v>ΟΚ</v>
      </c>
    </row>
    <row r="79" spans="1:6" x14ac:dyDescent="0.25">
      <c r="A79" t="b">
        <v>0</v>
      </c>
      <c r="B79" s="17" t="str">
        <f t="shared" ref="B79:B82" si="11">IF(A79=FALSE(),"Λάθος","Σωστό")</f>
        <v>Λάθος</v>
      </c>
      <c r="C79" s="17" t="str">
        <f t="shared" ref="C79:C82" si="12">IF(A79=TRUE(),"ΟΚ","Προσοχή")</f>
        <v>Προσοχή</v>
      </c>
    </row>
    <row r="80" spans="1:6" x14ac:dyDescent="0.25">
      <c r="A80" t="b">
        <f>B51&lt;11</f>
        <v>0</v>
      </c>
      <c r="B80" s="17" t="str">
        <f t="shared" si="11"/>
        <v>Λάθος</v>
      </c>
      <c r="C80" s="17" t="str">
        <f t="shared" si="12"/>
        <v>Προσοχή</v>
      </c>
    </row>
    <row r="81" spans="1:3" x14ac:dyDescent="0.25">
      <c r="A81" t="b">
        <f>A76&gt;11</f>
        <v>1</v>
      </c>
      <c r="B81" s="17" t="str">
        <f t="shared" si="11"/>
        <v>Σωστό</v>
      </c>
      <c r="C81" s="17" t="str">
        <f t="shared" si="12"/>
        <v>ΟΚ</v>
      </c>
    </row>
    <row r="82" spans="1:3" x14ac:dyDescent="0.25">
      <c r="A82" t="b">
        <f>C48&lt;1</f>
        <v>0</v>
      </c>
      <c r="B82" s="17" t="str">
        <f t="shared" si="11"/>
        <v>Λάθος</v>
      </c>
      <c r="C82" s="17" t="str">
        <f t="shared" si="12"/>
        <v>Προσοχή</v>
      </c>
    </row>
  </sheetData>
  <mergeCells count="14">
    <mergeCell ref="A45:F45"/>
    <mergeCell ref="A53:F53"/>
    <mergeCell ref="A29:F29"/>
    <mergeCell ref="A30:A31"/>
    <mergeCell ref="B30:B31"/>
    <mergeCell ref="D30:D31"/>
    <mergeCell ref="E30:E31"/>
    <mergeCell ref="F30:F31"/>
    <mergeCell ref="A15:F15"/>
    <mergeCell ref="A16:A17"/>
    <mergeCell ref="B16:B17"/>
    <mergeCell ref="D16:D17"/>
    <mergeCell ref="E16:E17"/>
    <mergeCell ref="F16:F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3</vt:i4>
      </vt:variant>
    </vt:vector>
  </HeadingPairs>
  <TitlesOfParts>
    <vt:vector size="8" baseType="lpstr">
      <vt:lpstr>Στοίχιση περιεχομένων κελιών</vt:lpstr>
      <vt:lpstr>Μορφοποίηση_υπό_όρους</vt:lpstr>
      <vt:lpstr>Μηνιαία δεδομένα</vt:lpstr>
      <vt:lpstr>Γραφήματα1</vt:lpstr>
      <vt:lpstr>Γραφήματα2</vt:lpstr>
      <vt:lpstr>Έξοδα</vt:lpstr>
      <vt:lpstr>Έσοδα</vt:lpstr>
      <vt:lpstr>Σύνολο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Konstantinos</dc:creator>
  <cp:lastModifiedBy>Konstantinos</cp:lastModifiedBy>
  <dcterms:created xsi:type="dcterms:W3CDTF">2015-11-12T21:47:46Z</dcterms:created>
  <dcterms:modified xsi:type="dcterms:W3CDTF">2016-11-20T23:40:14Z</dcterms:modified>
</cp:coreProperties>
</file>