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68" windowHeight="858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'Sheet1'!$I$11:$I$20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'Sheet1'!$I$11:$I$20</definedName>
    <definedName name="solver_lhs2" localSheetId="0" hidden="1">'Sheet1'!$F$20</definedName>
    <definedName name="solver_lhs3" localSheetId="0" hidden="1">'Sheet1'!$J$11:$J$20</definedName>
    <definedName name="solver_lhs4" localSheetId="0" hidden="1">'Sheet1'!$F$11:$F$20</definedName>
    <definedName name="solver_lhs5" localSheetId="0" hidden="1">'Sheet1'!$F$11:$F$20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'Sheet1'!$G$22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hs1" localSheetId="0" hidden="1">'Sheet1'!$H$11:$H$20</definedName>
    <definedName name="solver_rhs2" localSheetId="0" hidden="1">'Sheet1'!$L$7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200000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<sst xmlns="http://schemas.openxmlformats.org/spreadsheetml/2006/main" count="21" uniqueCount="21">
  <si>
    <t>t</t>
  </si>
  <si>
    <t>K</t>
  </si>
  <si>
    <t>L</t>
  </si>
  <si>
    <t>Y</t>
  </si>
  <si>
    <r>
      <t>Συνάρτηση παραγωγής Y=AK</t>
    </r>
    <r>
      <rPr>
        <vertAlign val="superscript"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L</t>
    </r>
    <r>
      <rPr>
        <vertAlign val="superscript"/>
        <sz val="11"/>
        <color indexed="8"/>
        <rFont val="Calibri"/>
        <family val="2"/>
      </rPr>
      <t>1-a</t>
    </r>
  </si>
  <si>
    <t>A=</t>
  </si>
  <si>
    <t>L=</t>
  </si>
  <si>
    <r>
      <t>K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=</t>
    </r>
  </si>
  <si>
    <t>C</t>
  </si>
  <si>
    <t>I</t>
  </si>
  <si>
    <t>ΔK</t>
  </si>
  <si>
    <t>Δέλτα</t>
  </si>
  <si>
    <t>Προεξοφληση</t>
  </si>
  <si>
    <t>Προεξόφληση</t>
  </si>
  <si>
    <t>Προεξ. Κατανάλωση</t>
  </si>
  <si>
    <t>Οφελος</t>
  </si>
  <si>
    <t>Utility</t>
  </si>
  <si>
    <t>Mu</t>
  </si>
  <si>
    <t>alpha</t>
  </si>
  <si>
    <t>Τελικό κεφάλαιο</t>
  </si>
  <si>
    <t>Οικονομικός Σχεδιασμός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</si>
</sst>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0" xfId="0" applyFill="1" applyAlignment="1">
      <alignment horizontal="left"/>
    </xf>
    <xf numFmtId="9" fontId="0" fillId="33" borderId="0" xfId="57" applyFont="1" applyFill="1" applyAlignment="1">
      <alignment horizontal="left"/>
    </xf>
    <xf numFmtId="2" fontId="0" fillId="33" borderId="0" xfId="0" applyNumberFormat="1" applyFill="1" applyAlignment="1">
      <alignment horizontal="lef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N40"/>
  <sheetViews>
    <sheetView tabSelected="1" zoomScalePageLayoutView="0" workbookViewId="0" topLeftCell="B1">
      <selection activeCell="M3" sqref="M3"/>
    </sheetView>
  </sheetViews>
  <sheetFormatPr defaultColWidth="9.140625" defaultRowHeight="15"/>
  <cols>
    <col min="6" max="6" width="12.421875" style="0" bestFit="1" customWidth="1"/>
    <col min="8" max="9" width="9.421875" style="0" bestFit="1" customWidth="1"/>
    <col min="10" max="10" width="9.00390625" style="0" bestFit="1" customWidth="1"/>
    <col min="11" max="11" width="9.140625" style="0" bestFit="1" customWidth="1"/>
  </cols>
  <sheetData>
    <row r="1" ht="15" thickBot="1"/>
    <row r="2" spans="7:9" ht="15" thickBot="1">
      <c r="G2" s="22" t="s">
        <v>20</v>
      </c>
      <c r="H2" s="23"/>
      <c r="I2" s="24"/>
    </row>
    <row r="5" ht="15.75">
      <c r="E5" t="s">
        <v>4</v>
      </c>
    </row>
    <row r="6" spans="5:14" ht="15">
      <c r="E6" s="2" t="s">
        <v>5</v>
      </c>
      <c r="F6" s="19">
        <v>8</v>
      </c>
      <c r="G6" s="2" t="s">
        <v>7</v>
      </c>
      <c r="H6" s="19">
        <v>600</v>
      </c>
      <c r="I6" s="2" t="s">
        <v>6</v>
      </c>
      <c r="J6" s="19">
        <v>1</v>
      </c>
      <c r="K6" s="2" t="s">
        <v>11</v>
      </c>
      <c r="L6" s="20">
        <v>0.05</v>
      </c>
      <c r="M6" s="2" t="s">
        <v>17</v>
      </c>
      <c r="N6" s="19">
        <f>1/200</f>
        <v>0.005</v>
      </c>
    </row>
    <row r="7" spans="5:12" ht="14.25">
      <c r="E7" t="s">
        <v>12</v>
      </c>
      <c r="F7" s="20">
        <v>0.05</v>
      </c>
      <c r="G7" t="s">
        <v>18</v>
      </c>
      <c r="H7" s="19">
        <v>0.5</v>
      </c>
      <c r="K7" s="2" t="s">
        <v>19</v>
      </c>
      <c r="L7" s="21">
        <f>F11*1.2</f>
        <v>720</v>
      </c>
    </row>
    <row r="8" spans="6:13" ht="14.25">
      <c r="F8" s="1"/>
      <c r="M8" s="3"/>
    </row>
    <row r="9" spans="6:13" ht="14.25">
      <c r="F9" s="1"/>
      <c r="M9" s="3"/>
    </row>
    <row r="10" spans="5:14" ht="42.75">
      <c r="E10" s="12" t="s">
        <v>0</v>
      </c>
      <c r="F10" s="13" t="s">
        <v>1</v>
      </c>
      <c r="G10" s="13" t="s">
        <v>2</v>
      </c>
      <c r="H10" s="13" t="s">
        <v>3</v>
      </c>
      <c r="I10" s="13" t="s">
        <v>8</v>
      </c>
      <c r="J10" s="13" t="s">
        <v>9</v>
      </c>
      <c r="K10" s="13" t="s">
        <v>10</v>
      </c>
      <c r="L10" s="13" t="s">
        <v>13</v>
      </c>
      <c r="M10" s="13" t="s">
        <v>16</v>
      </c>
      <c r="N10" s="14" t="s">
        <v>14</v>
      </c>
    </row>
    <row r="11" spans="5:14" ht="14.25">
      <c r="E11" s="4">
        <v>2013</v>
      </c>
      <c r="F11" s="5">
        <f>H6</f>
        <v>600</v>
      </c>
      <c r="G11" s="6">
        <f>$J$6</f>
        <v>1</v>
      </c>
      <c r="H11" s="7">
        <f aca="true" t="shared" si="0" ref="H11:H20">$F$6*F11^$H$7*G11^(1-$H$7)</f>
        <v>195.95917942265424</v>
      </c>
      <c r="I11" s="7">
        <v>125.08711964731226</v>
      </c>
      <c r="J11" s="7">
        <f>H11-I11</f>
        <v>70.87205977534198</v>
      </c>
      <c r="K11" s="7">
        <f>J11-$L$6*F11</f>
        <v>40.87205977534198</v>
      </c>
      <c r="L11" s="5">
        <f>1</f>
        <v>1</v>
      </c>
      <c r="M11" s="5">
        <f>1-EXP(-$N$6*I11)</f>
        <v>0.46497167964093433</v>
      </c>
      <c r="N11" s="15">
        <f>M11*L11</f>
        <v>0.46497167964093433</v>
      </c>
    </row>
    <row r="12" spans="5:14" ht="14.25">
      <c r="E12" s="4">
        <f>E11+1</f>
        <v>2014</v>
      </c>
      <c r="F12" s="5">
        <f>F11+K11</f>
        <v>640.872059775342</v>
      </c>
      <c r="G12" s="6">
        <f>$J$6</f>
        <v>1</v>
      </c>
      <c r="H12" s="7">
        <f t="shared" si="0"/>
        <v>202.52360806982944</v>
      </c>
      <c r="I12" s="7">
        <v>135.83276003013606</v>
      </c>
      <c r="J12" s="7">
        <f>H12-I12</f>
        <v>66.69084803969338</v>
      </c>
      <c r="K12" s="7">
        <f>J12-$L$6*F12</f>
        <v>34.64724505092628</v>
      </c>
      <c r="L12" s="5">
        <f>L11/(1+$F$7)</f>
        <v>0.9523809523809523</v>
      </c>
      <c r="M12" s="5">
        <f aca="true" t="shared" si="1" ref="M12:M20">1-EXP(-$N$6*I12)</f>
        <v>0.49295919741140426</v>
      </c>
      <c r="N12" s="15">
        <f aca="true" t="shared" si="2" ref="N12:N20">M12*L12</f>
        <v>0.46948494991562306</v>
      </c>
    </row>
    <row r="13" spans="5:14" ht="14.25">
      <c r="E13" s="4">
        <f aca="true" t="shared" si="3" ref="E13:E20">E12+1</f>
        <v>2015</v>
      </c>
      <c r="F13" s="5">
        <f aca="true" t="shared" si="4" ref="F13:F20">F12+K12</f>
        <v>675.5193048262682</v>
      </c>
      <c r="G13" s="6">
        <f aca="true" t="shared" si="5" ref="G13:G20">$J$6</f>
        <v>1</v>
      </c>
      <c r="H13" s="7">
        <f t="shared" si="0"/>
        <v>207.92603374489008</v>
      </c>
      <c r="I13" s="7">
        <v>145.9334988006902</v>
      </c>
      <c r="J13" s="7">
        <f aca="true" t="shared" si="6" ref="J13:J20">H13-I13</f>
        <v>61.99253494419989</v>
      </c>
      <c r="K13" s="7">
        <f aca="true" t="shared" si="7" ref="K13:K20">J13-$L$6*F13</f>
        <v>28.216569702886474</v>
      </c>
      <c r="L13" s="5">
        <f aca="true" t="shared" si="8" ref="L13:L20">L12/(1+$F$7)</f>
        <v>0.9070294784580498</v>
      </c>
      <c r="M13" s="5">
        <f t="shared" si="1"/>
        <v>0.5179307456378626</v>
      </c>
      <c r="N13" s="15">
        <f t="shared" si="2"/>
        <v>0.4697784540932993</v>
      </c>
    </row>
    <row r="14" spans="5:14" ht="14.25">
      <c r="E14" s="4">
        <f t="shared" si="3"/>
        <v>2016</v>
      </c>
      <c r="F14" s="5">
        <f t="shared" si="4"/>
        <v>703.7358745291547</v>
      </c>
      <c r="G14" s="6">
        <f t="shared" si="5"/>
        <v>1</v>
      </c>
      <c r="H14" s="7">
        <f t="shared" si="0"/>
        <v>212.22416443436853</v>
      </c>
      <c r="I14" s="7">
        <v>155.3019782858349</v>
      </c>
      <c r="J14" s="7">
        <f t="shared" si="6"/>
        <v>56.922186148533626</v>
      </c>
      <c r="K14" s="7">
        <f t="shared" si="7"/>
        <v>21.73539242207589</v>
      </c>
      <c r="L14" s="5">
        <f t="shared" si="8"/>
        <v>0.863837598531476</v>
      </c>
      <c r="M14" s="5">
        <f t="shared" si="1"/>
        <v>0.5399913068057399</v>
      </c>
      <c r="N14" s="15">
        <f t="shared" si="2"/>
        <v>0.46646479369894384</v>
      </c>
    </row>
    <row r="15" spans="5:14" ht="14.25">
      <c r="E15" s="4">
        <f t="shared" si="3"/>
        <v>2017</v>
      </c>
      <c r="F15" s="5">
        <f t="shared" si="4"/>
        <v>725.4712669512305</v>
      </c>
      <c r="G15" s="6">
        <f t="shared" si="5"/>
        <v>1</v>
      </c>
      <c r="H15" s="7">
        <f t="shared" si="0"/>
        <v>215.47659057280157</v>
      </c>
      <c r="I15" s="7">
        <v>164.27580434940444</v>
      </c>
      <c r="J15" s="7">
        <f t="shared" si="6"/>
        <v>51.20078622339713</v>
      </c>
      <c r="K15" s="7">
        <f t="shared" si="7"/>
        <v>14.927222875835604</v>
      </c>
      <c r="L15" s="5">
        <f t="shared" si="8"/>
        <v>0.8227024747918819</v>
      </c>
      <c r="M15" s="5">
        <f t="shared" si="1"/>
        <v>0.5601752917314253</v>
      </c>
      <c r="N15" s="15">
        <f t="shared" si="2"/>
        <v>0.460857598824708</v>
      </c>
    </row>
    <row r="16" spans="5:14" ht="14.25">
      <c r="E16" s="4">
        <f t="shared" si="3"/>
        <v>2018</v>
      </c>
      <c r="F16" s="5">
        <f t="shared" si="4"/>
        <v>740.3984898270661</v>
      </c>
      <c r="G16" s="6">
        <f t="shared" si="5"/>
        <v>1</v>
      </c>
      <c r="H16" s="7">
        <f t="shared" si="0"/>
        <v>217.68211536305006</v>
      </c>
      <c r="I16" s="7">
        <v>173.05800588156677</v>
      </c>
      <c r="J16" s="7">
        <f t="shared" si="6"/>
        <v>44.62410948148329</v>
      </c>
      <c r="K16" s="7">
        <f t="shared" si="7"/>
        <v>7.60418499012998</v>
      </c>
      <c r="L16" s="5">
        <f t="shared" si="8"/>
        <v>0.7835261664684589</v>
      </c>
      <c r="M16" s="5">
        <f t="shared" si="1"/>
        <v>0.5790705469980579</v>
      </c>
      <c r="N16" s="15">
        <f t="shared" si="2"/>
        <v>0.4537169258041819</v>
      </c>
    </row>
    <row r="17" spans="5:14" ht="14.25">
      <c r="E17" s="4">
        <f t="shared" si="3"/>
        <v>2019</v>
      </c>
      <c r="F17" s="5">
        <f t="shared" si="4"/>
        <v>748.0026748171961</v>
      </c>
      <c r="G17" s="6">
        <f t="shared" si="5"/>
        <v>1</v>
      </c>
      <c r="H17" s="7">
        <f t="shared" si="0"/>
        <v>218.79710050249878</v>
      </c>
      <c r="I17" s="7">
        <v>181.75783607364679</v>
      </c>
      <c r="J17" s="7">
        <f t="shared" si="6"/>
        <v>37.03926442885199</v>
      </c>
      <c r="K17" s="7">
        <f t="shared" si="7"/>
        <v>-0.36086931200781436</v>
      </c>
      <c r="L17" s="5">
        <f t="shared" si="8"/>
        <v>0.7462153966366274</v>
      </c>
      <c r="M17" s="5">
        <f t="shared" si="1"/>
        <v>0.596988096547317</v>
      </c>
      <c r="N17" s="15">
        <f t="shared" si="2"/>
        <v>0.4454817092524014</v>
      </c>
    </row>
    <row r="18" spans="5:14" ht="14.25">
      <c r="E18" s="4">
        <f t="shared" si="3"/>
        <v>2020</v>
      </c>
      <c r="F18" s="5">
        <f t="shared" si="4"/>
        <v>747.6418055051882</v>
      </c>
      <c r="G18" s="6">
        <f t="shared" si="5"/>
        <v>1</v>
      </c>
      <c r="H18" s="7">
        <f t="shared" si="0"/>
        <v>218.74431547432735</v>
      </c>
      <c r="I18" s="7">
        <v>190.42342242846308</v>
      </c>
      <c r="J18" s="7">
        <f t="shared" si="6"/>
        <v>28.320893045864267</v>
      </c>
      <c r="K18" s="7">
        <f t="shared" si="7"/>
        <v>-9.061197229395148</v>
      </c>
      <c r="L18" s="5">
        <f t="shared" si="8"/>
        <v>0.7106813301301212</v>
      </c>
      <c r="M18" s="5">
        <f t="shared" si="1"/>
        <v>0.6140768845551967</v>
      </c>
      <c r="N18" s="15">
        <f t="shared" si="2"/>
        <v>0.4364129771178481</v>
      </c>
    </row>
    <row r="19" spans="5:14" ht="14.25">
      <c r="E19" s="4">
        <f t="shared" si="3"/>
        <v>2021</v>
      </c>
      <c r="F19" s="5">
        <f t="shared" si="4"/>
        <v>738.5806082757931</v>
      </c>
      <c r="G19" s="6">
        <f t="shared" si="5"/>
        <v>1</v>
      </c>
      <c r="H19" s="7">
        <f t="shared" si="0"/>
        <v>217.41471645141863</v>
      </c>
      <c r="I19" s="7">
        <v>199.06635486353818</v>
      </c>
      <c r="J19" s="7">
        <f t="shared" si="6"/>
        <v>18.348361587880447</v>
      </c>
      <c r="K19" s="7">
        <f t="shared" si="7"/>
        <v>-18.580668825909207</v>
      </c>
      <c r="L19" s="5">
        <f t="shared" si="8"/>
        <v>0.6768393620286869</v>
      </c>
      <c r="M19" s="5">
        <f t="shared" si="1"/>
        <v>0.6303991998532333</v>
      </c>
      <c r="N19" s="15">
        <f t="shared" si="2"/>
        <v>0.42667899225205713</v>
      </c>
    </row>
    <row r="20" spans="5:14" ht="14.25">
      <c r="E20" s="8">
        <f t="shared" si="3"/>
        <v>2022</v>
      </c>
      <c r="F20" s="9">
        <f t="shared" si="4"/>
        <v>719.9999394498839</v>
      </c>
      <c r="G20" s="10">
        <f t="shared" si="5"/>
        <v>1</v>
      </c>
      <c r="H20" s="11">
        <f t="shared" si="0"/>
        <v>214.66251681370125</v>
      </c>
      <c r="I20" s="11">
        <v>214.66252585560142</v>
      </c>
      <c r="J20" s="11">
        <f t="shared" si="6"/>
        <v>-9.041900170814188E-06</v>
      </c>
      <c r="K20" s="11">
        <f t="shared" si="7"/>
        <v>-36.000006014394366</v>
      </c>
      <c r="L20" s="9">
        <f t="shared" si="8"/>
        <v>0.644608916217797</v>
      </c>
      <c r="M20" s="9">
        <f t="shared" si="1"/>
        <v>0.658125862710941</v>
      </c>
      <c r="N20" s="16">
        <f t="shared" si="2"/>
        <v>0.4242337990970024</v>
      </c>
    </row>
    <row r="21" ht="15" thickBot="1">
      <c r="N21">
        <f>SUM(N11:N20)</f>
        <v>4.518081879696999</v>
      </c>
    </row>
    <row r="22" spans="6:7" ht="15" thickBot="1">
      <c r="F22" s="17" t="s">
        <v>15</v>
      </c>
      <c r="G22" s="18">
        <f>N21</f>
        <v>4.518081879696999</v>
      </c>
    </row>
    <row r="25" ht="14.25">
      <c r="H25" s="3"/>
    </row>
    <row r="26" ht="14.25">
      <c r="H26" s="3"/>
    </row>
    <row r="27" ht="14.25">
      <c r="H27" s="3"/>
    </row>
    <row r="28" ht="14.25">
      <c r="H28" s="3"/>
    </row>
    <row r="29" ht="14.25">
      <c r="H29" s="3"/>
    </row>
    <row r="30" ht="14.25">
      <c r="H30" s="3"/>
    </row>
    <row r="31" ht="14.25">
      <c r="H31" s="3"/>
    </row>
    <row r="32" ht="14.25">
      <c r="H32" s="3"/>
    </row>
    <row r="33" ht="14.25">
      <c r="H33" s="3"/>
    </row>
    <row r="34" ht="14.25">
      <c r="H34" s="3"/>
    </row>
    <row r="35" ht="14.25">
      <c r="H35" s="3"/>
    </row>
    <row r="36" ht="14.25">
      <c r="H36" s="3"/>
    </row>
    <row r="37" ht="14.25">
      <c r="H37" s="3"/>
    </row>
    <row r="38" ht="14.25">
      <c r="H38" s="3"/>
    </row>
    <row r="39" ht="14.25">
      <c r="H39" s="3"/>
    </row>
    <row r="40" ht="14.25">
      <c r="H40" s="3"/>
    </row>
  </sheetData>
  <sheetProtection/>
  <mergeCells count="1">
    <mergeCell ref="G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Magirou</dc:creator>
  <cp:keywords/>
  <dc:description/>
  <cp:lastModifiedBy>Magirou</cp:lastModifiedBy>
  <dcterms:created xsi:type="dcterms:W3CDTF">2013-11-18T13:00:17Z</dcterms:created>
  <dcterms:modified xsi:type="dcterms:W3CDTF">2013-12-06T15:40:38Z</dcterms:modified>
  <cp:category/>
  <cp:version/>
  <cp:contentType/>
  <cp:contentStatus/>
</cp:coreProperties>
</file>