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m\Documents\MAP\Teaching\Games\"/>
    </mc:Choice>
  </mc:AlternateContent>
  <xr:revisionPtr revIDLastSave="0" documentId="8_{D28F45C7-9F67-4703-B995-B820917258FA}" xr6:coauthVersionLast="47" xr6:coauthVersionMax="47" xr10:uidLastSave="{00000000-0000-0000-0000-000000000000}"/>
  <bookViews>
    <workbookView xWindow="645" yWindow="480" windowWidth="15360" windowHeight="10920" activeTab="1" xr2:uid="{C6985502-5D21-4F1E-9E71-B60B6AB56241}"/>
  </bookViews>
  <sheets>
    <sheet name="Sheet1" sheetId="1" r:id="rId1"/>
    <sheet name="Sheet2" sheetId="2" r:id="rId2"/>
  </sheets>
  <definedNames>
    <definedName name="solver_adj" localSheetId="1" hidden="1">Sheet2!$F$16:$J$16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Sheet2!$E$20</definedName>
    <definedName name="solver_lhs2" localSheetId="1" hidden="1">Sheet2!$F$16:$J$16</definedName>
    <definedName name="solver_lhs3" localSheetId="1" hidden="1">Sheet2!$F$16:$J$16</definedName>
    <definedName name="solver_mip" localSheetId="1" hidden="1">2147483647</definedName>
    <definedName name="solver_mni" localSheetId="1" hidden="1">30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Sheet2!$E$22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1" hidden="1">1</definedName>
    <definedName name="solver_rel1" localSheetId="1" hidden="1">1</definedName>
    <definedName name="solver_rel2" localSheetId="1" hidden="1">1</definedName>
    <definedName name="solver_rel3" localSheetId="1" hidden="1">3</definedName>
    <definedName name="solver_rhs1" localSheetId="1" hidden="1">Sheet2!$F$18</definedName>
    <definedName name="solver_rhs2" localSheetId="1" hidden="1">1</definedName>
    <definedName name="solver_rhs3" localSheetId="1" hidden="1">0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K14" i="2"/>
  <c r="K13" i="2"/>
  <c r="S18" i="1"/>
  <c r="T18" i="1" s="1"/>
  <c r="U20" i="1" s="1"/>
  <c r="S17" i="1"/>
  <c r="T17" i="1"/>
  <c r="N17" i="1"/>
  <c r="M18" i="1"/>
  <c r="L18" i="1" s="1"/>
  <c r="N18" i="1" s="1"/>
  <c r="M19" i="1" s="1"/>
  <c r="K19" i="1"/>
  <c r="K20" i="1" s="1"/>
  <c r="J19" i="1"/>
  <c r="J20" i="1" s="1"/>
  <c r="J21" i="1" s="1"/>
  <c r="J22" i="1" s="1"/>
  <c r="J23" i="1" s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19" i="1"/>
  <c r="F18" i="1"/>
  <c r="H18" i="1" s="1"/>
  <c r="G19" i="1" s="1"/>
  <c r="G18" i="1"/>
  <c r="I7" i="1"/>
  <c r="M7" i="1" s="1"/>
  <c r="O6" i="1"/>
  <c r="M13" i="1"/>
  <c r="O13" i="1" s="1"/>
  <c r="H8" i="1"/>
  <c r="H9" i="1"/>
  <c r="H10" i="1"/>
  <c r="H11" i="1"/>
  <c r="H12" i="1"/>
  <c r="H7" i="1"/>
  <c r="J7" i="1"/>
  <c r="I8" i="1" s="1"/>
  <c r="M8" i="1" s="1"/>
  <c r="O8" i="1" s="1"/>
  <c r="J15" i="2" l="1"/>
  <c r="G15" i="2"/>
  <c r="E22" i="2"/>
  <c r="L19" i="1"/>
  <c r="N19" i="1" s="1"/>
  <c r="M20" i="1" s="1"/>
  <c r="K21" i="1"/>
  <c r="F19" i="1"/>
  <c r="H19" i="1" s="1"/>
  <c r="G20" i="1" s="1"/>
  <c r="F20" i="1" s="1"/>
  <c r="H20" i="1" s="1"/>
  <c r="J8" i="1"/>
  <c r="J9" i="1" s="1"/>
  <c r="I10" i="1" s="1"/>
  <c r="M10" i="1" s="1"/>
  <c r="O10" i="1" s="1"/>
  <c r="J10" i="1"/>
  <c r="O7" i="1"/>
  <c r="F15" i="2" l="1"/>
  <c r="H15" i="2"/>
  <c r="I15" i="2"/>
  <c r="L20" i="1"/>
  <c r="N20" i="1" s="1"/>
  <c r="M21" i="1" s="1"/>
  <c r="K22" i="1"/>
  <c r="G21" i="1"/>
  <c r="F21" i="1" s="1"/>
  <c r="H21" i="1" s="1"/>
  <c r="I9" i="1"/>
  <c r="M9" i="1" s="1"/>
  <c r="O9" i="1" s="1"/>
  <c r="J11" i="1"/>
  <c r="I11" i="1"/>
  <c r="M11" i="1" s="1"/>
  <c r="O11" i="1" s="1"/>
  <c r="L21" i="1" l="1"/>
  <c r="N21" i="1" s="1"/>
  <c r="M22" i="1" s="1"/>
  <c r="K23" i="1"/>
  <c r="G22" i="1"/>
  <c r="F22" i="1" s="1"/>
  <c r="H22" i="1" s="1"/>
  <c r="J12" i="1"/>
  <c r="I12" i="1"/>
  <c r="M12" i="1" s="1"/>
  <c r="O12" i="1" s="1"/>
  <c r="Q6" i="1" s="1"/>
  <c r="L22" i="1" l="1"/>
  <c r="N22" i="1" s="1"/>
  <c r="M23" i="1" s="1"/>
  <c r="G23" i="1"/>
  <c r="F23" i="1" s="1"/>
  <c r="H23" i="1" s="1"/>
  <c r="L23" i="1" l="1"/>
  <c r="N23" i="1" s="1"/>
  <c r="G24" i="1"/>
  <c r="F24" i="1" s="1"/>
  <c r="H24" i="1" s="1"/>
  <c r="G25" i="1" l="1"/>
  <c r="F25" i="1" s="1"/>
  <c r="H25" i="1" s="1"/>
  <c r="G26" i="1" l="1"/>
  <c r="F26" i="1" s="1"/>
  <c r="H26" i="1" s="1"/>
  <c r="G27" i="1" l="1"/>
  <c r="F27" i="1" s="1"/>
  <c r="H27" i="1" s="1"/>
  <c r="G28" i="1" l="1"/>
  <c r="F28" i="1" s="1"/>
  <c r="H28" i="1" s="1"/>
  <c r="G29" i="1" s="1"/>
  <c r="F29" i="1" s="1"/>
  <c r="H29" i="1" s="1"/>
  <c r="G30" i="1" s="1"/>
  <c r="F30" i="1" s="1"/>
  <c r="H30" i="1" s="1"/>
  <c r="G31" i="1" s="1"/>
  <c r="F31" i="1" s="1"/>
  <c r="H31" i="1" s="1"/>
  <c r="G32" i="1" l="1"/>
  <c r="F32" i="1" s="1"/>
  <c r="H32" i="1" s="1"/>
</calcChain>
</file>

<file path=xl/sharedStrings.xml><?xml version="1.0" encoding="utf-8"?>
<sst xmlns="http://schemas.openxmlformats.org/spreadsheetml/2006/main" count="12" uniqueCount="10">
  <si>
    <t>p</t>
  </si>
  <si>
    <t>q</t>
  </si>
  <si>
    <t>p/q</t>
  </si>
  <si>
    <t>y's</t>
  </si>
  <si>
    <t>Alpha</t>
  </si>
  <si>
    <t>Beta</t>
  </si>
  <si>
    <t>Desired Alpha</t>
  </si>
  <si>
    <t>Sum</t>
  </si>
  <si>
    <t>Item number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</si>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</sst>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Errors</a:t>
            </a:r>
            <a:r>
              <a:rPr lang="en-US" baseline="0"/>
              <a:t> Neyman Pearson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Sheet2!$U$7:$U$13</c:f>
              <c:numCache>
                <c:formatCode>General</c:formatCode>
                <c:ptCount val="7"/>
                <c:pt idx="0">
                  <c:v>0.01</c:v>
                </c:pt>
                <c:pt idx="1">
                  <c:v>0.05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0.9</c:v>
                </c:pt>
              </c:numCache>
            </c:numRef>
          </c:xVal>
          <c:yVal>
            <c:numRef>
              <c:f>Sheet2!$V$7:$V$13</c:f>
              <c:numCache>
                <c:formatCode>General</c:formatCode>
                <c:ptCount val="7"/>
                <c:pt idx="0">
                  <c:v>0.97789473684210515</c:v>
                </c:pt>
                <c:pt idx="1">
                  <c:v>0.89013157894736827</c:v>
                </c:pt>
                <c:pt idx="2">
                  <c:v>0.79342105263157903</c:v>
                </c:pt>
                <c:pt idx="3">
                  <c:v>0.60000000000000009</c:v>
                </c:pt>
                <c:pt idx="4">
                  <c:v>0.43508771929824552</c:v>
                </c:pt>
                <c:pt idx="5">
                  <c:v>0.30263157894736836</c:v>
                </c:pt>
                <c:pt idx="6">
                  <c:v>2.2105263157894725E-2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9B-4EBC-B979-029CB6239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419176"/>
        <c:axId val="618422784"/>
      </c:scatterChart>
      <c:valAx>
        <c:axId val="61841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22784"/>
        <c:crosses val="autoZero"/>
        <c:crossBetween val="midCat"/>
      </c:valAx>
      <c:valAx>
        <c:axId val="61842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419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15</xdr:row>
      <xdr:rowOff>71437</xdr:rowOff>
    </xdr:from>
    <xdr:to>
      <xdr:col>26</xdr:col>
      <xdr:colOff>19050</xdr:colOff>
      <xdr:row>29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3B17E1-AB78-47B8-932E-17D13AB1E9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8401-B8BD-492E-8B5F-30EDB14941C0}">
  <dimension ref="D2:U32"/>
  <sheetViews>
    <sheetView workbookViewId="0">
      <selection activeCell="W4" sqref="W4"/>
    </sheetView>
  </sheetViews>
  <sheetFormatPr defaultRowHeight="15" x14ac:dyDescent="0.25"/>
  <sheetData>
    <row r="2" spans="6:21" x14ac:dyDescent="0.25">
      <c r="I2">
        <v>0.1</v>
      </c>
    </row>
    <row r="4" spans="6:21" x14ac:dyDescent="0.25">
      <c r="Q4" s="1">
        <v>0.1</v>
      </c>
    </row>
    <row r="6" spans="6:21" x14ac:dyDescent="0.25">
      <c r="F6">
        <v>20</v>
      </c>
      <c r="J6">
        <v>10</v>
      </c>
      <c r="O6">
        <f>-F6+J6</f>
        <v>-10</v>
      </c>
      <c r="Q6" s="2">
        <f>NPV(Q4,O6:O13)*(1+Q4)</f>
        <v>5.9063986250232459E-2</v>
      </c>
    </row>
    <row r="7" spans="6:21" x14ac:dyDescent="0.25">
      <c r="G7">
        <v>4</v>
      </c>
      <c r="H7">
        <f>$J$6/6</f>
        <v>1.6666666666666667</v>
      </c>
      <c r="I7">
        <f>J6*$I$2</f>
        <v>1</v>
      </c>
      <c r="J7">
        <f>(J6-$J$6/6)</f>
        <v>8.3333333333333339</v>
      </c>
      <c r="K7">
        <v>5</v>
      </c>
      <c r="M7">
        <f>(K7-G7-I7)*0.4</f>
        <v>0</v>
      </c>
      <c r="O7">
        <f>K7-M7-H7-I7</f>
        <v>2.333333333333333</v>
      </c>
    </row>
    <row r="8" spans="6:21" x14ac:dyDescent="0.25">
      <c r="G8">
        <v>4</v>
      </c>
      <c r="H8">
        <f t="shared" ref="H8:H12" si="0">$J$6/6</f>
        <v>1.6666666666666667</v>
      </c>
      <c r="I8">
        <f t="shared" ref="I8:I12" si="1">J7*$I$2</f>
        <v>0.83333333333333348</v>
      </c>
      <c r="J8">
        <f t="shared" ref="J8:J12" si="2">(J7-$J$6/6)</f>
        <v>6.666666666666667</v>
      </c>
      <c r="K8">
        <v>5</v>
      </c>
      <c r="M8">
        <f t="shared" ref="M8:M13" si="3">(K8-G8-I8)*0.4</f>
        <v>6.666666666666661E-2</v>
      </c>
      <c r="O8">
        <f t="shared" ref="O8:O13" si="4">K8-M8-H8-I8</f>
        <v>2.4333333333333331</v>
      </c>
    </row>
    <row r="9" spans="6:21" x14ac:dyDescent="0.25">
      <c r="G9">
        <v>4</v>
      </c>
      <c r="H9">
        <f t="shared" si="0"/>
        <v>1.6666666666666667</v>
      </c>
      <c r="I9">
        <f t="shared" si="1"/>
        <v>0.66666666666666674</v>
      </c>
      <c r="J9">
        <f t="shared" si="2"/>
        <v>5</v>
      </c>
      <c r="K9">
        <v>5</v>
      </c>
      <c r="M9">
        <f t="shared" si="3"/>
        <v>0.1333333333333333</v>
      </c>
      <c r="O9">
        <f t="shared" si="4"/>
        <v>2.5333333333333332</v>
      </c>
    </row>
    <row r="10" spans="6:21" x14ac:dyDescent="0.25">
      <c r="G10">
        <v>4</v>
      </c>
      <c r="H10">
        <f t="shared" si="0"/>
        <v>1.6666666666666667</v>
      </c>
      <c r="I10">
        <f t="shared" si="1"/>
        <v>0.5</v>
      </c>
      <c r="J10">
        <f t="shared" si="2"/>
        <v>3.333333333333333</v>
      </c>
      <c r="K10">
        <v>4.5</v>
      </c>
      <c r="M10">
        <f t="shared" si="3"/>
        <v>0</v>
      </c>
      <c r="O10">
        <f t="shared" si="4"/>
        <v>2.333333333333333</v>
      </c>
    </row>
    <row r="11" spans="6:21" x14ac:dyDescent="0.25">
      <c r="H11">
        <f t="shared" si="0"/>
        <v>1.6666666666666667</v>
      </c>
      <c r="I11">
        <f t="shared" si="1"/>
        <v>0.33333333333333331</v>
      </c>
      <c r="J11">
        <f t="shared" si="2"/>
        <v>1.6666666666666663</v>
      </c>
      <c r="K11">
        <v>4.5</v>
      </c>
      <c r="M11">
        <f t="shared" si="3"/>
        <v>1.666666666666667</v>
      </c>
      <c r="O11">
        <f t="shared" si="4"/>
        <v>0.83333333333333304</v>
      </c>
    </row>
    <row r="12" spans="6:21" x14ac:dyDescent="0.25">
      <c r="H12">
        <f t="shared" si="0"/>
        <v>1.6666666666666667</v>
      </c>
      <c r="I12">
        <f t="shared" si="1"/>
        <v>0.16666666666666663</v>
      </c>
      <c r="J12">
        <f t="shared" si="2"/>
        <v>-4.4408920985006262E-16</v>
      </c>
      <c r="K12">
        <v>4.5</v>
      </c>
      <c r="M12">
        <f t="shared" si="3"/>
        <v>1.7333333333333334</v>
      </c>
      <c r="O12">
        <f t="shared" si="4"/>
        <v>0.93333333333333324</v>
      </c>
    </row>
    <row r="13" spans="6:21" x14ac:dyDescent="0.25">
      <c r="K13">
        <v>4.5</v>
      </c>
      <c r="M13">
        <f t="shared" si="3"/>
        <v>1.8</v>
      </c>
      <c r="O13">
        <f t="shared" si="4"/>
        <v>2.7</v>
      </c>
    </row>
    <row r="15" spans="6:21" x14ac:dyDescent="0.25">
      <c r="U15" s="1">
        <v>0.4</v>
      </c>
    </row>
    <row r="16" spans="6:21" x14ac:dyDescent="0.25">
      <c r="H16" s="1">
        <v>0.12</v>
      </c>
      <c r="N16" s="1">
        <v>0.08</v>
      </c>
      <c r="T16">
        <v>-2</v>
      </c>
    </row>
    <row r="17" spans="4:21" x14ac:dyDescent="0.25">
      <c r="H17">
        <v>500</v>
      </c>
      <c r="N17">
        <f>H26*(1+12%)</f>
        <v>338.04638232544778</v>
      </c>
      <c r="Q17">
        <v>1</v>
      </c>
      <c r="R17">
        <v>1</v>
      </c>
      <c r="S17">
        <f>(Q17-R17)*$U$15</f>
        <v>0</v>
      </c>
      <c r="T17">
        <f>Q17-S17</f>
        <v>1</v>
      </c>
    </row>
    <row r="18" spans="4:21" x14ac:dyDescent="0.25">
      <c r="D18">
        <v>1</v>
      </c>
      <c r="E18">
        <v>73.412119823173157</v>
      </c>
      <c r="F18">
        <f>E18-G18</f>
        <v>13.412119823173157</v>
      </c>
      <c r="G18">
        <f>H17*$H$16</f>
        <v>60</v>
      </c>
      <c r="H18">
        <f>H17-F18</f>
        <v>486.58788017682684</v>
      </c>
      <c r="J18">
        <v>1</v>
      </c>
      <c r="K18">
        <v>73.412119823173157</v>
      </c>
      <c r="L18">
        <f>K18-M18</f>
        <v>46.368409237137335</v>
      </c>
      <c r="M18">
        <f>N17*$N$16</f>
        <v>27.043710586035822</v>
      </c>
      <c r="N18">
        <f>N17-L18</f>
        <v>291.67797308831047</v>
      </c>
      <c r="Q18">
        <v>1.5333000000000001</v>
      </c>
      <c r="R18">
        <v>1</v>
      </c>
      <c r="S18">
        <f>(Q18-R18)*$U$15</f>
        <v>0.21332000000000007</v>
      </c>
      <c r="T18">
        <f>Q18-S18</f>
        <v>1.3199800000000002</v>
      </c>
    </row>
    <row r="19" spans="4:21" x14ac:dyDescent="0.25">
      <c r="D19">
        <f>D18+1</f>
        <v>2</v>
      </c>
      <c r="E19">
        <f>E18</f>
        <v>73.412119823173157</v>
      </c>
      <c r="F19">
        <f t="shared" ref="F19:F32" si="5">E19-G19</f>
        <v>15.021574201953939</v>
      </c>
      <c r="G19">
        <f t="shared" ref="G19:G32" si="6">H18*$H$16</f>
        <v>58.390545621219218</v>
      </c>
      <c r="H19">
        <f t="shared" ref="H19:H28" si="7">H18-F19</f>
        <v>471.56630597487288</v>
      </c>
      <c r="J19">
        <f>J18+1</f>
        <v>2</v>
      </c>
      <c r="K19">
        <f>K18</f>
        <v>73.412119823173157</v>
      </c>
      <c r="L19">
        <f t="shared" ref="L19:L23" si="8">K19-M19</f>
        <v>50.077881976108316</v>
      </c>
      <c r="M19">
        <f t="shared" ref="M19:M23" si="9">N18*$N$16</f>
        <v>23.334237847064838</v>
      </c>
      <c r="N19">
        <f t="shared" ref="N19:N23" si="10">N18-L19</f>
        <v>241.60009111220216</v>
      </c>
    </row>
    <row r="20" spans="4:21" x14ac:dyDescent="0.25">
      <c r="D20">
        <f t="shared" ref="D20:D32" si="11">D19+1</f>
        <v>3</v>
      </c>
      <c r="E20">
        <f t="shared" ref="E20:E32" si="12">E19</f>
        <v>73.412119823173157</v>
      </c>
      <c r="F20">
        <f t="shared" si="5"/>
        <v>16.824163106188415</v>
      </c>
      <c r="G20">
        <f t="shared" si="6"/>
        <v>56.587956716984742</v>
      </c>
      <c r="H20">
        <f t="shared" si="7"/>
        <v>454.74214286868448</v>
      </c>
      <c r="J20">
        <f t="shared" ref="J20:J23" si="13">J19+1</f>
        <v>3</v>
      </c>
      <c r="K20">
        <f t="shared" ref="K20:K23" si="14">K19</f>
        <v>73.412119823173157</v>
      </c>
      <c r="L20">
        <f t="shared" si="8"/>
        <v>54.084112534196983</v>
      </c>
      <c r="M20">
        <f t="shared" si="9"/>
        <v>19.328007288976174</v>
      </c>
      <c r="N20">
        <f t="shared" si="10"/>
        <v>187.51597857800519</v>
      </c>
      <c r="U20" s="3">
        <f>IRR(T16:T18)</f>
        <v>9.9994117627600465E-2</v>
      </c>
    </row>
    <row r="21" spans="4:21" x14ac:dyDescent="0.25">
      <c r="D21">
        <f t="shared" si="11"/>
        <v>4</v>
      </c>
      <c r="E21">
        <f t="shared" si="12"/>
        <v>73.412119823173157</v>
      </c>
      <c r="F21">
        <f t="shared" si="5"/>
        <v>18.84306267893102</v>
      </c>
      <c r="G21">
        <f t="shared" si="6"/>
        <v>54.569057144242137</v>
      </c>
      <c r="H21">
        <f t="shared" si="7"/>
        <v>435.89908018975348</v>
      </c>
      <c r="J21">
        <f t="shared" si="13"/>
        <v>4</v>
      </c>
      <c r="K21">
        <f t="shared" si="14"/>
        <v>73.412119823173157</v>
      </c>
      <c r="L21">
        <f t="shared" si="8"/>
        <v>58.410841536932743</v>
      </c>
      <c r="M21">
        <f t="shared" si="9"/>
        <v>15.001278286240415</v>
      </c>
      <c r="N21">
        <f t="shared" si="10"/>
        <v>129.10513704107245</v>
      </c>
    </row>
    <row r="22" spans="4:21" x14ac:dyDescent="0.25">
      <c r="D22">
        <f t="shared" si="11"/>
        <v>5</v>
      </c>
      <c r="E22">
        <f t="shared" si="12"/>
        <v>73.412119823173157</v>
      </c>
      <c r="F22">
        <f t="shared" si="5"/>
        <v>21.104230200402739</v>
      </c>
      <c r="G22">
        <f t="shared" si="6"/>
        <v>52.307889622770418</v>
      </c>
      <c r="H22">
        <f t="shared" si="7"/>
        <v>414.79484998935072</v>
      </c>
      <c r="J22">
        <f t="shared" si="13"/>
        <v>5</v>
      </c>
      <c r="K22">
        <f t="shared" si="14"/>
        <v>73.412119823173157</v>
      </c>
      <c r="L22">
        <f t="shared" si="8"/>
        <v>63.083708859887359</v>
      </c>
      <c r="M22">
        <f t="shared" si="9"/>
        <v>10.328410963285796</v>
      </c>
      <c r="N22">
        <f t="shared" si="10"/>
        <v>66.021428181185087</v>
      </c>
    </row>
    <row r="23" spans="4:21" x14ac:dyDescent="0.25">
      <c r="D23">
        <f t="shared" si="11"/>
        <v>6</v>
      </c>
      <c r="E23">
        <f t="shared" si="12"/>
        <v>73.412119823173157</v>
      </c>
      <c r="F23">
        <f t="shared" si="5"/>
        <v>23.636737824451075</v>
      </c>
      <c r="G23">
        <f t="shared" si="6"/>
        <v>49.775381998722082</v>
      </c>
      <c r="H23">
        <f t="shared" si="7"/>
        <v>391.15811216489965</v>
      </c>
      <c r="J23">
        <f t="shared" si="13"/>
        <v>6</v>
      </c>
      <c r="K23">
        <f t="shared" si="14"/>
        <v>73.412119823173157</v>
      </c>
      <c r="L23">
        <f t="shared" si="8"/>
        <v>68.130405568678356</v>
      </c>
      <c r="M23">
        <f t="shared" si="9"/>
        <v>5.2817142544948075</v>
      </c>
      <c r="N23">
        <f t="shared" si="10"/>
        <v>-2.1089773874932689</v>
      </c>
    </row>
    <row r="24" spans="4:21" x14ac:dyDescent="0.25">
      <c r="D24">
        <f t="shared" si="11"/>
        <v>7</v>
      </c>
      <c r="E24">
        <f t="shared" si="12"/>
        <v>73.412119823173157</v>
      </c>
      <c r="F24">
        <f t="shared" si="5"/>
        <v>26.473146363385197</v>
      </c>
      <c r="G24">
        <f t="shared" si="6"/>
        <v>46.93897345978796</v>
      </c>
      <c r="H24">
        <f t="shared" si="7"/>
        <v>364.68496580151447</v>
      </c>
    </row>
    <row r="25" spans="4:21" x14ac:dyDescent="0.25">
      <c r="D25">
        <f t="shared" si="11"/>
        <v>8</v>
      </c>
      <c r="E25">
        <f t="shared" si="12"/>
        <v>73.412119823173157</v>
      </c>
      <c r="F25">
        <f t="shared" si="5"/>
        <v>29.64992392699142</v>
      </c>
      <c r="G25">
        <f t="shared" si="6"/>
        <v>43.762195896181737</v>
      </c>
      <c r="H25">
        <f t="shared" si="7"/>
        <v>335.03504187452302</v>
      </c>
    </row>
    <row r="26" spans="4:21" x14ac:dyDescent="0.25">
      <c r="D26">
        <f t="shared" si="11"/>
        <v>9</v>
      </c>
      <c r="E26">
        <f t="shared" si="12"/>
        <v>73.412119823173157</v>
      </c>
      <c r="F26">
        <f t="shared" si="5"/>
        <v>33.207914798230398</v>
      </c>
      <c r="G26">
        <f t="shared" si="6"/>
        <v>40.204205024942759</v>
      </c>
      <c r="H26">
        <f t="shared" si="7"/>
        <v>301.82712707629264</v>
      </c>
    </row>
    <row r="27" spans="4:21" x14ac:dyDescent="0.25">
      <c r="D27">
        <f t="shared" si="11"/>
        <v>10</v>
      </c>
      <c r="E27">
        <f t="shared" si="12"/>
        <v>73.412119823173157</v>
      </c>
      <c r="F27">
        <f t="shared" si="5"/>
        <v>37.192864574018039</v>
      </c>
      <c r="G27">
        <f t="shared" si="6"/>
        <v>36.219255249155118</v>
      </c>
      <c r="H27">
        <f t="shared" si="7"/>
        <v>264.63426250227462</v>
      </c>
    </row>
    <row r="28" spans="4:21" x14ac:dyDescent="0.25">
      <c r="D28">
        <f t="shared" si="11"/>
        <v>11</v>
      </c>
      <c r="E28">
        <f t="shared" si="12"/>
        <v>73.412119823173157</v>
      </c>
      <c r="F28">
        <f t="shared" si="5"/>
        <v>41.656008322900206</v>
      </c>
      <c r="G28">
        <f t="shared" si="6"/>
        <v>31.756111500272954</v>
      </c>
      <c r="H28">
        <f t="shared" si="7"/>
        <v>222.9782541793744</v>
      </c>
    </row>
    <row r="29" spans="4:21" x14ac:dyDescent="0.25">
      <c r="D29">
        <f t="shared" si="11"/>
        <v>12</v>
      </c>
      <c r="E29">
        <f t="shared" si="12"/>
        <v>73.412119823173157</v>
      </c>
      <c r="F29">
        <f t="shared" si="5"/>
        <v>46.654729321648233</v>
      </c>
      <c r="G29">
        <f t="shared" si="6"/>
        <v>26.757390501524927</v>
      </c>
      <c r="H29">
        <f t="shared" ref="H29:H32" si="15">H28-F29</f>
        <v>176.32352485772617</v>
      </c>
    </row>
    <row r="30" spans="4:21" x14ac:dyDescent="0.25">
      <c r="D30">
        <f t="shared" si="11"/>
        <v>13</v>
      </c>
      <c r="E30">
        <f t="shared" si="12"/>
        <v>73.412119823173157</v>
      </c>
      <c r="F30">
        <f t="shared" si="5"/>
        <v>52.253296840246016</v>
      </c>
      <c r="G30">
        <f t="shared" si="6"/>
        <v>21.158822982927141</v>
      </c>
      <c r="H30">
        <f t="shared" si="15"/>
        <v>124.07022801748016</v>
      </c>
    </row>
    <row r="31" spans="4:21" x14ac:dyDescent="0.25">
      <c r="D31">
        <f t="shared" si="11"/>
        <v>14</v>
      </c>
      <c r="E31">
        <f t="shared" si="12"/>
        <v>73.412119823173157</v>
      </c>
      <c r="F31">
        <f t="shared" si="5"/>
        <v>58.523692461075541</v>
      </c>
      <c r="G31">
        <f t="shared" si="6"/>
        <v>14.88842736209762</v>
      </c>
      <c r="H31">
        <f t="shared" si="15"/>
        <v>65.546535556404621</v>
      </c>
    </row>
    <row r="32" spans="4:21" x14ac:dyDescent="0.25">
      <c r="D32">
        <f t="shared" si="11"/>
        <v>15</v>
      </c>
      <c r="E32">
        <f t="shared" si="12"/>
        <v>73.412119823173157</v>
      </c>
      <c r="F32">
        <f t="shared" si="5"/>
        <v>65.546535556404606</v>
      </c>
      <c r="G32">
        <f t="shared" si="6"/>
        <v>7.865584266768554</v>
      </c>
      <c r="H32">
        <f t="shared" si="15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ED2E5-BC65-4E5B-B3B2-A2AA4667C971}">
  <dimension ref="D5:V22"/>
  <sheetViews>
    <sheetView tabSelected="1" topLeftCell="O1" workbookViewId="0">
      <selection activeCell="Z9" sqref="Z9"/>
    </sheetView>
  </sheetViews>
  <sheetFormatPr defaultRowHeight="15" x14ac:dyDescent="0.25"/>
  <sheetData>
    <row r="5" spans="4:22" x14ac:dyDescent="0.25">
      <c r="U5" t="s">
        <v>9</v>
      </c>
    </row>
    <row r="6" spans="4:22" x14ac:dyDescent="0.25">
      <c r="U6" t="s">
        <v>4</v>
      </c>
      <c r="V6" t="s">
        <v>5</v>
      </c>
    </row>
    <row r="7" spans="4:22" x14ac:dyDescent="0.25">
      <c r="U7">
        <v>0.01</v>
      </c>
      <c r="V7">
        <v>0.97789473684210515</v>
      </c>
    </row>
    <row r="8" spans="4:22" x14ac:dyDescent="0.25">
      <c r="U8">
        <v>0.05</v>
      </c>
      <c r="V8">
        <v>0.89013157894736827</v>
      </c>
    </row>
    <row r="9" spans="4:22" x14ac:dyDescent="0.25">
      <c r="U9">
        <v>0.1</v>
      </c>
      <c r="V9">
        <v>0.79342105263157903</v>
      </c>
    </row>
    <row r="10" spans="4:22" x14ac:dyDescent="0.25">
      <c r="U10">
        <v>0.2</v>
      </c>
      <c r="V10">
        <v>0.60000000000000009</v>
      </c>
    </row>
    <row r="11" spans="4:22" x14ac:dyDescent="0.25">
      <c r="U11">
        <v>0.3</v>
      </c>
      <c r="V11">
        <v>0.43508771929824552</v>
      </c>
    </row>
    <row r="12" spans="4:22" x14ac:dyDescent="0.25">
      <c r="E12" t="s">
        <v>8</v>
      </c>
      <c r="F12">
        <v>1</v>
      </c>
      <c r="G12">
        <v>2</v>
      </c>
      <c r="H12">
        <v>3</v>
      </c>
      <c r="I12">
        <v>4</v>
      </c>
      <c r="J12">
        <v>5</v>
      </c>
      <c r="K12" t="s">
        <v>7</v>
      </c>
      <c r="U12">
        <v>0.4</v>
      </c>
      <c r="V12">
        <v>0.30263157894736836</v>
      </c>
    </row>
    <row r="13" spans="4:22" x14ac:dyDescent="0.25">
      <c r="D13" t="s">
        <v>0</v>
      </c>
      <c r="F13">
        <v>4.7619047619047616E-2</v>
      </c>
      <c r="G13">
        <v>0.14285714285714285</v>
      </c>
      <c r="H13">
        <v>0.19047619047619047</v>
      </c>
      <c r="I13">
        <v>0.23809523809523808</v>
      </c>
      <c r="J13">
        <v>0.38095238095238093</v>
      </c>
      <c r="K13">
        <f>SUM(F13:J13)</f>
        <v>1</v>
      </c>
      <c r="U13">
        <v>0.9</v>
      </c>
      <c r="V13">
        <v>2.2105263157894725E-2</v>
      </c>
    </row>
    <row r="14" spans="4:22" x14ac:dyDescent="0.25">
      <c r="D14" t="s">
        <v>1</v>
      </c>
      <c r="F14">
        <v>0.10526315789473684</v>
      </c>
      <c r="G14">
        <v>0.21052631578947367</v>
      </c>
      <c r="H14">
        <v>0.36842105263157893</v>
      </c>
      <c r="I14">
        <v>5.2631578947368418E-2</v>
      </c>
      <c r="J14">
        <v>0.26315789473684209</v>
      </c>
      <c r="K14">
        <f>SUM(F14:J14)</f>
        <v>0.99999999999999978</v>
      </c>
    </row>
    <row r="15" spans="4:22" x14ac:dyDescent="0.25">
      <c r="D15" t="s">
        <v>2</v>
      </c>
      <c r="F15">
        <f>F13/F14</f>
        <v>0.45238095238095238</v>
      </c>
      <c r="G15">
        <f>G13/G14</f>
        <v>0.6785714285714286</v>
      </c>
      <c r="H15">
        <f>H13/H14</f>
        <v>0.51700680272108845</v>
      </c>
      <c r="I15">
        <f>I13/I14</f>
        <v>4.5238095238095237</v>
      </c>
      <c r="J15">
        <f>J13/J14</f>
        <v>1.4476190476190476</v>
      </c>
    </row>
    <row r="16" spans="4:22" x14ac:dyDescent="0.25">
      <c r="D16" t="s">
        <v>3</v>
      </c>
      <c r="F16">
        <v>0</v>
      </c>
      <c r="G16">
        <v>0</v>
      </c>
      <c r="H16">
        <v>0</v>
      </c>
      <c r="I16">
        <v>0.41999999999999982</v>
      </c>
      <c r="J16">
        <v>0</v>
      </c>
    </row>
    <row r="18" spans="4:6" x14ac:dyDescent="0.25">
      <c r="D18" t="s">
        <v>6</v>
      </c>
      <c r="F18">
        <v>0.9</v>
      </c>
    </row>
    <row r="20" spans="4:6" x14ac:dyDescent="0.25">
      <c r="D20" t="s">
        <v>4</v>
      </c>
      <c r="E20">
        <f>1-SUMPRODUCT(F16:J16,F13:J13)</f>
        <v>0.9</v>
      </c>
    </row>
    <row r="22" spans="4:6" x14ac:dyDescent="0.25">
      <c r="D22" t="s">
        <v>5</v>
      </c>
      <c r="E22">
        <f>SUMPRODUCT(F14:J14,F16:J16)</f>
        <v>2.2105263157894725E-2</v>
      </c>
    </row>
  </sheetData>
  <sortState xmlns:xlrd2="http://schemas.microsoft.com/office/spreadsheetml/2017/richdata2" ref="U7:V13">
    <sortCondition ref="U7:U1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E.F. Magirou</dc:creator>
  <cp:lastModifiedBy>E.F. Magirou</cp:lastModifiedBy>
  <dcterms:created xsi:type="dcterms:W3CDTF">2021-09-13T05:58:45Z</dcterms:created>
  <dcterms:modified xsi:type="dcterms:W3CDTF">2021-09-16T08:19:19Z</dcterms:modified>
</cp:coreProperties>
</file>